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C:\Users\AbramovaAnA\Desktop\"/>
    </mc:Choice>
  </mc:AlternateContent>
  <bookViews>
    <workbookView xWindow="0" yWindow="0" windowWidth="28800" windowHeight="12435" tabRatio="756" firstSheet="2" activeTab="2"/>
  </bookViews>
  <sheets>
    <sheet name="1" sheetId="2" state="hidden" r:id="rId1"/>
    <sheet name="Изменения" sheetId="7" state="hidden" r:id="rId2"/>
    <sheet name="Схема по данным на 19.09 2025" sheetId="26" r:id="rId3"/>
    <sheet name="Изменения " sheetId="25" state="hidden" r:id="rId4"/>
    <sheet name="Изменения- " sheetId="28" state="hidden" r:id="rId5"/>
    <sheet name="Иные окна СВОД" sheetId="34" state="hidden" r:id="rId6"/>
  </sheets>
  <externalReferences>
    <externalReference r:id="rId7"/>
    <externalReference r:id="rId8"/>
  </externalReferences>
  <definedNames>
    <definedName name="_xlnm._FilterDatabase" localSheetId="5" hidden="1">'Иные окна СВОД'!$A$3:$J$63</definedName>
    <definedName name="_xlnm._FilterDatabase" localSheetId="2" hidden="1">'Схема по данным на 19.09 2025'!$A$4:$AC$368</definedName>
    <definedName name="БТИ_" localSheetId="5">#REF!</definedName>
    <definedName name="БТИ_">#REF!</definedName>
    <definedName name="бти3" localSheetId="5">#REF!</definedName>
    <definedName name="бти3">#REF!</definedName>
    <definedName name="бти4" localSheetId="5">#REF!</definedName>
    <definedName name="бти4">#REF!</definedName>
    <definedName name="БТИИ" localSheetId="5">#REF!</definedName>
    <definedName name="БТИИ">#REF!</definedName>
    <definedName name="вид" localSheetId="5">#REF!</definedName>
    <definedName name="вид" localSheetId="2">#REF!</definedName>
    <definedName name="вид">#REF!</definedName>
    <definedName name="Вид1" localSheetId="5">#REF!</definedName>
    <definedName name="Вид1">#REF!</definedName>
    <definedName name="ЗАГС." localSheetId="5">#REF!</definedName>
    <definedName name="ЗАГС.">#REF!</definedName>
    <definedName name="ЗАГС_и_БТИ" localSheetId="5">#REF!</definedName>
    <definedName name="ЗАГС_и_БТИ">#REF!</definedName>
    <definedName name="здание" localSheetId="3">'[1]1'!$A$15:$A$18</definedName>
    <definedName name="здание" localSheetId="4">'[1]1'!$A$15:$A$18</definedName>
    <definedName name="здание" localSheetId="5">'[2]1'!$A$15:$A$18</definedName>
    <definedName name="здание" localSheetId="2">'[2]1'!$A$15:$A$18</definedName>
    <definedName name="здание">'1'!$A$15:$A$18</definedName>
    <definedName name="коммерция" localSheetId="3">'[1]1'!$A$20:$A$23</definedName>
    <definedName name="коммерция" localSheetId="4">'[1]1'!$A$20:$A$23</definedName>
    <definedName name="коммерция" localSheetId="5">'[2]1'!$A$20:$A$23</definedName>
    <definedName name="коммерция" localSheetId="2">'[2]1'!$A$20:$A$23</definedName>
    <definedName name="коммерция">'1'!$A$20:$A$23</definedName>
    <definedName name="митмиисмьс">#REF!</definedName>
    <definedName name="состояние" localSheetId="3">'[1]1'!$A$10:$A$12</definedName>
    <definedName name="состояние" localSheetId="4">'[1]1'!$A$10:$A$12</definedName>
    <definedName name="состояние" localSheetId="5">'[2]1'!$A$10:$A$12</definedName>
    <definedName name="состояние" localSheetId="2">'[2]1'!$A$10:$A$12</definedName>
    <definedName name="состояние">'1'!$A$10:$A$12</definedName>
    <definedName name="Статус" localSheetId="5">#REF!</definedName>
    <definedName name="Статус" localSheetId="2">#REF!</definedName>
    <definedName name="Статус">#REF!</definedName>
    <definedName name="Тип">'1'!$A$1:$A$5</definedName>
    <definedName name="форма" localSheetId="5">#REF!</definedName>
    <definedName name="форма" localSheetId="2">#REF!</definedName>
    <definedName name="форма">#REF!</definedName>
  </definedNames>
  <calcPr calcId="162913"/>
</workbook>
</file>

<file path=xl/calcChain.xml><?xml version="1.0" encoding="utf-8"?>
<calcChain xmlns="http://schemas.openxmlformats.org/spreadsheetml/2006/main">
  <c r="M22" i="26" l="1"/>
  <c r="Y36" i="26" l="1"/>
  <c r="Y37" i="26" s="1"/>
  <c r="Y38" i="26"/>
  <c r="Y39" i="26" s="1"/>
  <c r="Y40" i="26"/>
  <c r="Y41" i="26" s="1"/>
  <c r="Y42" i="26" s="1"/>
  <c r="Y43" i="26" s="1"/>
  <c r="Y44" i="26"/>
  <c r="Y45" i="26" s="1"/>
  <c r="Y46" i="26" s="1"/>
  <c r="Y47" i="26" s="1"/>
  <c r="Y48" i="26" s="1"/>
  <c r="Y49" i="26" s="1"/>
  <c r="Y50" i="26" s="1"/>
  <c r="Y51" i="26"/>
  <c r="Y52" i="26" s="1"/>
  <c r="Y53" i="26"/>
  <c r="Y54" i="26" s="1"/>
  <c r="Y56" i="26" s="1"/>
  <c r="Y57" i="26" s="1"/>
  <c r="Y58" i="26" s="1"/>
  <c r="Y59" i="26" s="1"/>
  <c r="Y60" i="26" s="1"/>
  <c r="Y61" i="26" s="1"/>
  <c r="Y62" i="26"/>
  <c r="Y63" i="26" s="1"/>
  <c r="Y64" i="26" s="1"/>
  <c r="Y66" i="26"/>
  <c r="Y67" i="26" s="1"/>
  <c r="Y68" i="26" s="1"/>
  <c r="Y69" i="26" s="1"/>
  <c r="Y70" i="26" s="1"/>
  <c r="Y71" i="26" s="1"/>
  <c r="Y72" i="26"/>
  <c r="Y73" i="26" s="1"/>
  <c r="Y74" i="26" s="1"/>
  <c r="Y75" i="26"/>
  <c r="Y76" i="26" s="1"/>
  <c r="Y77" i="26" s="1"/>
  <c r="Y78" i="26" s="1"/>
  <c r="Y79" i="26" s="1"/>
  <c r="Y80" i="26" s="1"/>
  <c r="Y81" i="26" s="1"/>
  <c r="Y82" i="26" s="1"/>
  <c r="Y83" i="26" s="1"/>
  <c r="Y84" i="26" s="1"/>
  <c r="Y85" i="26" s="1"/>
  <c r="Y86" i="26" s="1"/>
  <c r="Y87" i="26"/>
  <c r="Y88" i="26" s="1"/>
  <c r="Y89" i="26" s="1"/>
  <c r="Y90" i="26"/>
  <c r="Y91" i="26" s="1"/>
  <c r="Y92" i="26"/>
  <c r="Y93" i="26" s="1"/>
  <c r="Y94" i="26"/>
  <c r="Y95" i="26" s="1"/>
  <c r="Y96" i="26" s="1"/>
  <c r="Y97" i="26" s="1"/>
  <c r="Y98" i="26" s="1"/>
  <c r="Y99" i="26" s="1"/>
  <c r="Y100" i="26" s="1"/>
  <c r="Y101" i="26" s="1"/>
  <c r="Y102" i="26" s="1"/>
  <c r="Y103" i="26" s="1"/>
  <c r="Y104" i="26"/>
  <c r="Y105" i="26" s="1"/>
  <c r="Y106" i="26" s="1"/>
  <c r="Y107" i="26" s="1"/>
  <c r="Y108" i="26"/>
  <c r="Y109" i="26" s="1"/>
  <c r="Y110" i="26" s="1"/>
  <c r="Y111" i="26" s="1"/>
  <c r="Y112" i="26" s="1"/>
  <c r="Y113" i="26"/>
  <c r="Y114" i="26" s="1"/>
  <c r="Y115" i="26" s="1"/>
  <c r="Y116" i="26" s="1"/>
  <c r="Y117" i="26" s="1"/>
  <c r="Y118" i="26" s="1"/>
  <c r="Y119" i="26" s="1"/>
  <c r="Y120" i="26" s="1"/>
  <c r="Y121" i="26" s="1"/>
  <c r="Y122" i="26" s="1"/>
  <c r="Y123" i="26" s="1"/>
  <c r="Y124" i="26" s="1"/>
  <c r="Y125" i="26"/>
  <c r="Y126" i="26" s="1"/>
  <c r="Y127" i="26" s="1"/>
  <c r="Y128" i="26" s="1"/>
  <c r="Y129" i="26" s="1"/>
  <c r="Y130" i="26" s="1"/>
  <c r="Y131" i="26"/>
  <c r="Y132" i="26" s="1"/>
  <c r="Y133" i="26" s="1"/>
  <c r="Y134" i="26" s="1"/>
  <c r="Y135" i="26"/>
  <c r="Y136" i="26" s="1"/>
  <c r="Y137" i="26" s="1"/>
  <c r="Y138" i="26" s="1"/>
  <c r="Y139" i="26" s="1"/>
  <c r="Y140" i="26" s="1"/>
  <c r="Y141" i="26" s="1"/>
  <c r="Y142" i="26" s="1"/>
  <c r="Y143" i="26" s="1"/>
  <c r="Y144" i="26" s="1"/>
  <c r="Y145" i="26"/>
  <c r="Y146" i="26" s="1"/>
  <c r="Y147" i="26"/>
  <c r="Y148" i="26" s="1"/>
  <c r="Y149" i="26" s="1"/>
  <c r="Y150" i="26" s="1"/>
  <c r="Y151" i="26" s="1"/>
  <c r="Y152" i="26" s="1"/>
  <c r="Y153" i="26" s="1"/>
  <c r="Y154" i="26" s="1"/>
  <c r="Y155" i="26"/>
  <c r="Y156" i="26" s="1"/>
  <c r="Y157" i="26"/>
  <c r="Y158" i="26" s="1"/>
  <c r="Y159" i="26" s="1"/>
  <c r="Y160" i="26" s="1"/>
  <c r="Y161" i="26"/>
  <c r="Y162" i="26" s="1"/>
  <c r="Y163" i="26"/>
  <c r="Y164" i="26" s="1"/>
  <c r="Y165" i="26" s="1"/>
  <c r="Y166" i="26" s="1"/>
  <c r="Y167" i="26" s="1"/>
  <c r="Y168" i="26"/>
  <c r="Y169" i="26" s="1"/>
  <c r="Y170" i="26"/>
  <c r="Y171" i="26" s="1"/>
  <c r="Y172" i="26" s="1"/>
  <c r="Y173" i="26" s="1"/>
  <c r="Y174" i="26" s="1"/>
  <c r="Y175" i="26" s="1"/>
  <c r="Y176" i="26" s="1"/>
  <c r="Y177" i="26" s="1"/>
  <c r="Y178" i="26" s="1"/>
  <c r="Y179" i="26" s="1"/>
  <c r="Y180" i="26" s="1"/>
  <c r="Y181" i="26" s="1"/>
  <c r="Y182" i="26" s="1"/>
  <c r="Y183" i="26" s="1"/>
  <c r="Y184" i="26"/>
  <c r="Y185" i="26" s="1"/>
  <c r="Y186" i="26" s="1"/>
  <c r="Y187" i="26"/>
  <c r="Y188" i="26" s="1"/>
  <c r="Y189" i="26"/>
  <c r="Y190" i="26" s="1"/>
  <c r="Y191" i="26" s="1"/>
  <c r="Y192" i="26" s="1"/>
  <c r="Y193" i="26" s="1"/>
  <c r="Y194" i="26" s="1"/>
  <c r="Y195" i="26" s="1"/>
  <c r="Y196" i="26"/>
  <c r="Y197" i="26" s="1"/>
  <c r="Y198" i="26" s="1"/>
  <c r="Y199" i="26" s="1"/>
  <c r="Y200" i="26" s="1"/>
  <c r="Y201" i="26" s="1"/>
  <c r="Y202" i="26" s="1"/>
  <c r="Y203" i="26" s="1"/>
  <c r="Y204" i="26" s="1"/>
  <c r="Y205" i="26"/>
  <c r="Y206" i="26" s="1"/>
  <c r="Y207" i="26" s="1"/>
  <c r="Y208" i="26" s="1"/>
  <c r="Y209" i="26" s="1"/>
  <c r="Y210" i="26" s="1"/>
  <c r="Y211" i="26" s="1"/>
  <c r="Y212" i="26" s="1"/>
  <c r="Y213" i="26" s="1"/>
  <c r="Y214" i="26" s="1"/>
  <c r="Y215" i="26" s="1"/>
  <c r="Y216" i="26" s="1"/>
  <c r="Y217" i="26" s="1"/>
  <c r="Y218" i="26" s="1"/>
  <c r="Y219" i="26" s="1"/>
  <c r="Y220" i="26" s="1"/>
  <c r="Y221" i="26" s="1"/>
  <c r="Y222" i="26" s="1"/>
  <c r="Y223" i="26" s="1"/>
  <c r="Y224" i="26" s="1"/>
  <c r="Y225" i="26"/>
  <c r="Y226" i="26" s="1"/>
  <c r="Y227" i="26" s="1"/>
  <c r="Y228" i="26" s="1"/>
  <c r="Y229" i="26" s="1"/>
  <c r="Y230" i="26" s="1"/>
  <c r="Y231" i="26" s="1"/>
  <c r="Y232" i="26" s="1"/>
  <c r="Y233" i="26"/>
  <c r="Y234" i="26" s="1"/>
  <c r="Y235" i="26" s="1"/>
  <c r="Y236" i="26" s="1"/>
  <c r="Y237" i="26" s="1"/>
  <c r="Y238" i="26"/>
  <c r="Y239" i="26" s="1"/>
  <c r="Y240" i="26" s="1"/>
  <c r="Y241" i="26" s="1"/>
  <c r="Y243" i="26" s="1"/>
  <c r="Y246" i="26" s="1"/>
  <c r="Y247" i="26" s="1"/>
  <c r="Y248" i="26" s="1"/>
  <c r="Y249" i="26" s="1"/>
  <c r="Y250" i="26" s="1"/>
  <c r="Y251" i="26"/>
  <c r="Y252" i="26" s="1"/>
  <c r="Y253" i="26" s="1"/>
  <c r="Y254" i="26" s="1"/>
  <c r="Y255" i="26" s="1"/>
  <c r="Y256" i="26" s="1"/>
  <c r="Y257" i="26" s="1"/>
  <c r="Y258" i="26" s="1"/>
  <c r="Y259" i="26" s="1"/>
  <c r="Y260" i="26" s="1"/>
  <c r="Y261" i="26" s="1"/>
  <c r="Y262" i="26" s="1"/>
  <c r="Y263" i="26"/>
  <c r="Y264" i="26" s="1"/>
  <c r="Y265" i="26" s="1"/>
  <c r="Y266" i="26" s="1"/>
  <c r="Y267" i="26" s="1"/>
  <c r="Y268" i="26" s="1"/>
  <c r="Y269" i="26" s="1"/>
  <c r="Y270" i="26" s="1"/>
  <c r="Y271" i="26" s="1"/>
  <c r="Y272" i="26"/>
  <c r="Y273" i="26" s="1"/>
  <c r="Y274" i="26"/>
  <c r="Y275" i="26" s="1"/>
  <c r="Y276" i="26" s="1"/>
  <c r="Y277" i="26" s="1"/>
  <c r="Y278" i="26" s="1"/>
  <c r="Y279" i="26"/>
  <c r="Y280" i="26" s="1"/>
  <c r="Y281" i="26" s="1"/>
  <c r="Y282" i="26" s="1"/>
  <c r="Y283" i="26" s="1"/>
  <c r="Y284" i="26" s="1"/>
  <c r="Y285" i="26" s="1"/>
  <c r="Y286" i="26" s="1"/>
  <c r="Y287" i="26" s="1"/>
  <c r="Y288" i="26" s="1"/>
  <c r="Y289" i="26"/>
  <c r="Y290" i="26" s="1"/>
  <c r="Y291" i="26"/>
  <c r="Y292" i="26" s="1"/>
  <c r="Y293" i="26" s="1"/>
  <c r="Y294" i="26" s="1"/>
  <c r="Y295" i="26" s="1"/>
  <c r="Y296" i="26" s="1"/>
  <c r="Y297" i="26" s="1"/>
  <c r="Y298" i="26" s="1"/>
  <c r="Y299" i="26" s="1"/>
  <c r="Y300" i="26" s="1"/>
  <c r="Y301" i="26"/>
  <c r="Y302" i="26" s="1"/>
  <c r="Y303" i="26" s="1"/>
  <c r="Y304" i="26" s="1"/>
  <c r="Y305" i="26" s="1"/>
  <c r="Y306" i="26" s="1"/>
  <c r="Y307" i="26"/>
  <c r="Y308" i="26" s="1"/>
  <c r="Y309" i="26" s="1"/>
  <c r="Y310" i="26" s="1"/>
  <c r="Y311" i="26"/>
  <c r="Y312" i="26" s="1"/>
  <c r="Y313" i="26" s="1"/>
  <c r="Y314" i="26" s="1"/>
  <c r="Y315" i="26" s="1"/>
  <c r="Y316" i="26"/>
  <c r="Y317" i="26" s="1"/>
  <c r="Y318" i="26" s="1"/>
  <c r="Y319" i="26" s="1"/>
  <c r="Y320" i="26" s="1"/>
  <c r="Y321" i="26"/>
  <c r="Y322" i="26" s="1"/>
  <c r="Y323" i="26" s="1"/>
  <c r="Y324" i="26" s="1"/>
  <c r="Y325" i="26" s="1"/>
  <c r="Y326" i="26" s="1"/>
  <c r="Y327" i="26" s="1"/>
  <c r="Y328" i="26"/>
  <c r="Y329" i="26" s="1"/>
  <c r="Y330" i="26"/>
  <c r="Y331" i="26" s="1"/>
  <c r="Y332" i="26" s="1"/>
  <c r="Y333" i="26" s="1"/>
  <c r="Y334" i="26" s="1"/>
  <c r="Y335" i="26" s="1"/>
  <c r="Y336" i="26" s="1"/>
  <c r="Y337" i="26"/>
  <c r="Y338" i="26" s="1"/>
  <c r="Y339" i="26" s="1"/>
  <c r="Y340" i="26" s="1"/>
  <c r="Y341" i="26" s="1"/>
  <c r="Y342" i="26" s="1"/>
  <c r="Y343" i="26" s="1"/>
  <c r="Y344" i="26" s="1"/>
  <c r="Y345" i="26" s="1"/>
  <c r="Y346" i="26" s="1"/>
  <c r="Y347" i="26" s="1"/>
  <c r="Y348" i="26" s="1"/>
  <c r="Y349" i="26"/>
  <c r="Y350" i="26" s="1"/>
  <c r="Y351" i="26"/>
  <c r="Y352" i="26" s="1"/>
  <c r="Y353" i="26" s="1"/>
  <c r="Y354" i="26" s="1"/>
  <c r="Y355" i="26" s="1"/>
  <c r="Y356" i="26" s="1"/>
  <c r="Y357" i="26" s="1"/>
  <c r="Y358" i="26" s="1"/>
  <c r="Y359" i="26" s="1"/>
  <c r="Y362" i="26"/>
  <c r="Y363" i="26" s="1"/>
  <c r="Y364" i="26" s="1"/>
  <c r="Y21" i="26"/>
  <c r="Y22" i="26" s="1"/>
  <c r="Y23" i="26" s="1"/>
  <c r="Y24" i="26" s="1"/>
  <c r="Y25" i="26" s="1"/>
  <c r="Y26" i="26" s="1"/>
  <c r="Y27" i="26" s="1"/>
  <c r="Y28" i="26" s="1"/>
  <c r="Y29" i="26" s="1"/>
  <c r="Y30" i="26" s="1"/>
  <c r="Y31" i="26" s="1"/>
  <c r="Y32" i="26" s="1"/>
  <c r="Y33" i="26" s="1"/>
  <c r="Y34" i="26" s="1"/>
  <c r="Y35" i="26" s="1"/>
  <c r="Y10" i="26"/>
  <c r="Y65" i="26" l="1"/>
  <c r="Y11" i="26"/>
  <c r="Y12" i="26" s="1"/>
  <c r="Y360" i="26"/>
  <c r="Y361" i="26" s="1"/>
  <c r="Y13" i="26" l="1"/>
  <c r="Y14" i="26" s="1"/>
  <c r="Y15" i="26" s="1"/>
  <c r="Y16" i="26" s="1"/>
  <c r="Y17" i="26" s="1"/>
  <c r="Y18" i="26" s="1"/>
  <c r="Y19" i="26" s="1"/>
  <c r="Y20" i="26" s="1"/>
  <c r="D171" i="26"/>
  <c r="F62" i="34" l="1"/>
  <c r="G62" i="34"/>
  <c r="H62" i="34"/>
  <c r="I62" i="34"/>
  <c r="J6" i="34"/>
  <c r="K6" i="34"/>
  <c r="J7" i="34"/>
  <c r="K7" i="34"/>
  <c r="J8" i="34"/>
  <c r="K8" i="34"/>
  <c r="J9" i="34"/>
  <c r="K9" i="34"/>
  <c r="J10" i="34"/>
  <c r="K10" i="34"/>
  <c r="J11" i="34"/>
  <c r="K11" i="34"/>
  <c r="J12" i="34"/>
  <c r="K12" i="34"/>
  <c r="J13" i="34"/>
  <c r="K13" i="34"/>
  <c r="J14" i="34"/>
  <c r="K14" i="34"/>
  <c r="J15" i="34"/>
  <c r="K15" i="34"/>
  <c r="J16" i="34"/>
  <c r="K16" i="34"/>
  <c r="J17" i="34"/>
  <c r="K17" i="34"/>
  <c r="J18" i="34"/>
  <c r="K18" i="34"/>
  <c r="J19" i="34"/>
  <c r="K19" i="34"/>
  <c r="J20" i="34"/>
  <c r="K20" i="34"/>
  <c r="J21" i="34"/>
  <c r="K21" i="34"/>
  <c r="J22" i="34"/>
  <c r="K22" i="34"/>
  <c r="J23" i="34"/>
  <c r="K23" i="34"/>
  <c r="J24" i="34"/>
  <c r="K24" i="34"/>
  <c r="J25" i="34"/>
  <c r="K25" i="34"/>
  <c r="J26" i="34"/>
  <c r="K26" i="34"/>
  <c r="J27" i="34"/>
  <c r="K27" i="34"/>
  <c r="J28" i="34"/>
  <c r="K28" i="34"/>
  <c r="J29" i="34"/>
  <c r="K29" i="34"/>
  <c r="J30" i="34"/>
  <c r="K30" i="34"/>
  <c r="J31" i="34"/>
  <c r="K31" i="34"/>
  <c r="J32" i="34"/>
  <c r="K32" i="34"/>
  <c r="J33" i="34"/>
  <c r="K33" i="34"/>
  <c r="J34" i="34"/>
  <c r="K34" i="34"/>
  <c r="J35" i="34"/>
  <c r="K35" i="34"/>
  <c r="J36" i="34"/>
  <c r="K36" i="34"/>
  <c r="J37" i="34"/>
  <c r="K37" i="34"/>
  <c r="J38" i="34"/>
  <c r="K38" i="34"/>
  <c r="J39" i="34"/>
  <c r="K39" i="34"/>
  <c r="J40" i="34"/>
  <c r="K40" i="34"/>
  <c r="J41" i="34"/>
  <c r="K41" i="34"/>
  <c r="J42" i="34"/>
  <c r="K42" i="34"/>
  <c r="J43" i="34"/>
  <c r="K43" i="34"/>
  <c r="J44" i="34"/>
  <c r="K44" i="34"/>
  <c r="J45" i="34"/>
  <c r="K45" i="34"/>
  <c r="J46" i="34"/>
  <c r="K46" i="34"/>
  <c r="J47" i="34"/>
  <c r="K47" i="34"/>
  <c r="J48" i="34"/>
  <c r="K48" i="34"/>
  <c r="J49" i="34"/>
  <c r="K49" i="34"/>
  <c r="J50" i="34"/>
  <c r="K50" i="34"/>
  <c r="J51" i="34"/>
  <c r="K51" i="34"/>
  <c r="J52" i="34"/>
  <c r="K52" i="34"/>
  <c r="J53" i="34"/>
  <c r="K53" i="34"/>
  <c r="J54" i="34"/>
  <c r="K54" i="34"/>
  <c r="J55" i="34"/>
  <c r="K55" i="34"/>
  <c r="J56" i="34"/>
  <c r="K56" i="34"/>
  <c r="J57" i="34"/>
  <c r="K57" i="34"/>
  <c r="J58" i="34"/>
  <c r="K58" i="34"/>
  <c r="J59" i="34"/>
  <c r="K59" i="34"/>
  <c r="J60" i="34"/>
  <c r="K60" i="34"/>
  <c r="J61" i="34"/>
  <c r="K61" i="34"/>
  <c r="K5" i="34"/>
  <c r="J5" i="34"/>
  <c r="E62" i="34"/>
  <c r="D62" i="34"/>
  <c r="B6" i="34"/>
  <c r="B7" i="34" s="1"/>
  <c r="B8" i="34" s="1"/>
  <c r="B9" i="34" s="1"/>
  <c r="B10" i="34" s="1"/>
  <c r="B11" i="34" s="1"/>
  <c r="B12" i="34" s="1"/>
  <c r="B13" i="34" s="1"/>
  <c r="B14" i="34" s="1"/>
  <c r="B15" i="34" s="1"/>
  <c r="B16" i="34" s="1"/>
  <c r="B17" i="34" s="1"/>
  <c r="B18" i="34" s="1"/>
  <c r="B19" i="34" s="1"/>
  <c r="B20" i="34" s="1"/>
  <c r="B21" i="34" s="1"/>
  <c r="B22" i="34" s="1"/>
  <c r="B23" i="34" s="1"/>
  <c r="B24" i="34" s="1"/>
  <c r="B25" i="34" s="1"/>
  <c r="B26" i="34" s="1"/>
  <c r="B27" i="34" s="1"/>
  <c r="B28" i="34" s="1"/>
  <c r="B29" i="34" s="1"/>
  <c r="B30" i="34" s="1"/>
  <c r="B31" i="34" s="1"/>
  <c r="B32" i="34" s="1"/>
  <c r="B33" i="34" s="1"/>
  <c r="B34" i="34" s="1"/>
  <c r="B35" i="34" s="1"/>
  <c r="B36" i="34" s="1"/>
  <c r="B37" i="34" s="1"/>
  <c r="B38" i="34" s="1"/>
  <c r="B39" i="34" s="1"/>
  <c r="B40" i="34" s="1"/>
  <c r="B41" i="34" s="1"/>
  <c r="B42" i="34" s="1"/>
  <c r="B43" i="34" s="1"/>
  <c r="B44" i="34" s="1"/>
  <c r="B45" i="34" s="1"/>
  <c r="B46" i="34" s="1"/>
  <c r="B47" i="34" s="1"/>
  <c r="B48" i="34" s="1"/>
  <c r="B49" i="34" s="1"/>
  <c r="B50" i="34" s="1"/>
  <c r="B51" i="34" s="1"/>
  <c r="B52" i="34" s="1"/>
  <c r="B53" i="34" s="1"/>
  <c r="B54" i="34" s="1"/>
  <c r="B55" i="34" s="1"/>
  <c r="B56" i="34" s="1"/>
  <c r="B57" i="34" s="1"/>
  <c r="B58" i="34" s="1"/>
  <c r="B59" i="34" s="1"/>
  <c r="B60" i="34" s="1"/>
  <c r="B61" i="34" s="1"/>
  <c r="J62" i="34" l="1"/>
  <c r="K62" i="34"/>
  <c r="P352" i="26" l="1"/>
  <c r="O372" i="26" l="1"/>
  <c r="O371" i="26"/>
  <c r="O370" i="26"/>
  <c r="O373" i="26" l="1"/>
  <c r="M36" i="26"/>
  <c r="W37" i="26" l="1"/>
  <c r="O36" i="26"/>
  <c r="N36" i="26"/>
  <c r="O289" i="26" l="1"/>
  <c r="N289" i="26"/>
  <c r="M289" i="26"/>
  <c r="W63" i="26" l="1"/>
  <c r="O62" i="26"/>
  <c r="N62" i="26"/>
  <c r="M62" i="26"/>
  <c r="F370" i="26" l="1"/>
  <c r="O75" i="26" l="1"/>
  <c r="N75" i="26"/>
  <c r="M75" i="26"/>
  <c r="N87" i="26"/>
  <c r="M87" i="26"/>
  <c r="O87" i="26"/>
  <c r="F367" i="26" l="1"/>
  <c r="F366" i="26"/>
  <c r="O351" i="26" l="1"/>
  <c r="N351" i="26"/>
  <c r="O337" i="26"/>
  <c r="N337" i="26"/>
  <c r="O330" i="26"/>
  <c r="N330" i="26"/>
  <c r="O321" i="26"/>
  <c r="N321" i="26"/>
  <c r="O311" i="26"/>
  <c r="N311" i="26"/>
  <c r="O307" i="26"/>
  <c r="N307" i="26"/>
  <c r="O301" i="26"/>
  <c r="N301" i="26"/>
  <c r="M301" i="26"/>
  <c r="O291" i="26"/>
  <c r="N291" i="26"/>
  <c r="O279" i="26"/>
  <c r="N279" i="26"/>
  <c r="O316" i="26"/>
  <c r="N316" i="26"/>
  <c r="M316" i="26"/>
  <c r="O274" i="26"/>
  <c r="N274" i="26"/>
  <c r="M274" i="26"/>
  <c r="O263" i="26"/>
  <c r="N263" i="26"/>
  <c r="O251" i="26"/>
  <c r="N251" i="26"/>
  <c r="O238" i="26"/>
  <c r="N238" i="26"/>
  <c r="O362" i="26"/>
  <c r="N362" i="26"/>
  <c r="M362" i="26"/>
  <c r="O233" i="26"/>
  <c r="N233" i="26"/>
  <c r="M233" i="26"/>
  <c r="O225" i="26"/>
  <c r="N225" i="26"/>
  <c r="O205" i="26"/>
  <c r="N205" i="26"/>
  <c r="O196" i="26"/>
  <c r="N196" i="26"/>
  <c r="O189" i="26"/>
  <c r="N189" i="26"/>
  <c r="O184" i="26"/>
  <c r="N184" i="26"/>
  <c r="O170" i="26"/>
  <c r="N170" i="26"/>
  <c r="O168" i="26"/>
  <c r="N168" i="26"/>
  <c r="O163" i="26"/>
  <c r="N163" i="26"/>
  <c r="O157" i="26" l="1"/>
  <c r="N157" i="26"/>
  <c r="M157" i="26"/>
  <c r="O155" i="26"/>
  <c r="N155" i="26"/>
  <c r="M155" i="26"/>
  <c r="O147" i="26"/>
  <c r="N147" i="26"/>
  <c r="O135" i="26" l="1"/>
  <c r="N135" i="26"/>
  <c r="O131" i="26"/>
  <c r="N131" i="26"/>
  <c r="O125" i="26"/>
  <c r="N125" i="26"/>
  <c r="O113" i="26"/>
  <c r="N113" i="26"/>
  <c r="O108" i="26"/>
  <c r="N108" i="26"/>
  <c r="M108" i="26"/>
  <c r="O104" i="26"/>
  <c r="N104" i="26"/>
  <c r="O94" i="26"/>
  <c r="N94" i="26"/>
  <c r="O72" i="26"/>
  <c r="N72" i="26"/>
  <c r="O66" i="26"/>
  <c r="N66" i="26"/>
  <c r="O53" i="26"/>
  <c r="N53" i="26"/>
  <c r="O349" i="26"/>
  <c r="N349" i="26"/>
  <c r="M349" i="26"/>
  <c r="O328" i="26"/>
  <c r="N328" i="26"/>
  <c r="M328" i="26"/>
  <c r="O272" i="26"/>
  <c r="N272" i="26"/>
  <c r="M272" i="26"/>
  <c r="O187" i="26"/>
  <c r="N187" i="26"/>
  <c r="M187" i="26"/>
  <c r="O161" i="26"/>
  <c r="N161" i="26"/>
  <c r="M161" i="26"/>
  <c r="O145" i="26"/>
  <c r="N145" i="26"/>
  <c r="M145" i="26"/>
  <c r="O92" i="26"/>
  <c r="N92" i="26"/>
  <c r="M92" i="26"/>
  <c r="O90" i="26"/>
  <c r="N90" i="26"/>
  <c r="M90" i="26"/>
  <c r="O51" i="26"/>
  <c r="N51" i="26"/>
  <c r="M51" i="26"/>
  <c r="O44" i="26"/>
  <c r="N44" i="26"/>
  <c r="O40" i="26"/>
  <c r="N40" i="26"/>
  <c r="O38" i="26"/>
  <c r="N38" i="26"/>
  <c r="O21" i="26"/>
  <c r="N21" i="26"/>
  <c r="O9" i="26"/>
  <c r="N9" i="26"/>
  <c r="M66" i="26"/>
  <c r="M9" i="26"/>
  <c r="M21" i="26"/>
  <c r="M38" i="26"/>
  <c r="M40" i="26"/>
  <c r="M44" i="26"/>
  <c r="B22" i="26"/>
  <c r="B37" i="26" s="1"/>
  <c r="B39" i="26" s="1"/>
  <c r="B41" i="26" s="1"/>
  <c r="B45" i="26" s="1"/>
  <c r="B52" i="26" s="1"/>
  <c r="B54" i="26" s="1"/>
  <c r="B63" i="26" s="1"/>
  <c r="O7" i="26" l="1"/>
  <c r="N7" i="26"/>
  <c r="N8" i="26"/>
  <c r="O8" i="26"/>
  <c r="B67" i="26"/>
  <c r="B73" i="26" s="1"/>
  <c r="B76" i="26" s="1"/>
  <c r="B88" i="26" s="1"/>
  <c r="B91" i="26" s="1"/>
  <c r="B93" i="26" s="1"/>
  <c r="B95" i="26" s="1"/>
  <c r="B105" i="26" s="1"/>
  <c r="B109" i="26" s="1"/>
  <c r="B114" i="26" s="1"/>
  <c r="B126" i="26" s="1"/>
  <c r="B132" i="26" s="1"/>
  <c r="B136" i="26" s="1"/>
  <c r="B146" i="26" s="1"/>
  <c r="B148" i="26" s="1"/>
  <c r="B156" i="26" s="1"/>
  <c r="B158" i="26" s="1"/>
  <c r="B162" i="26" s="1"/>
  <c r="B164" i="26" s="1"/>
  <c r="B169" i="26" s="1"/>
  <c r="B171" i="26" s="1"/>
  <c r="B185" i="26" s="1"/>
  <c r="B188" i="26" s="1"/>
  <c r="B190" i="26" s="1"/>
  <c r="B197" i="26" s="1"/>
  <c r="B206" i="26" s="1"/>
  <c r="B226" i="26" s="1"/>
  <c r="B234" i="26" s="1"/>
  <c r="B239" i="26" s="1"/>
  <c r="N6" i="26" l="1"/>
  <c r="O6" i="26"/>
  <c r="B252" i="26"/>
  <c r="B264" i="26" s="1"/>
  <c r="B273" i="26" s="1"/>
  <c r="B275" i="26" s="1"/>
  <c r="B280" i="26" s="1"/>
  <c r="B290" i="26" s="1"/>
  <c r="B292" i="26" s="1"/>
  <c r="B302" i="26" s="1"/>
  <c r="B308" i="26" s="1"/>
  <c r="B312" i="26" s="1"/>
  <c r="B317" i="26" s="1"/>
  <c r="B322" i="26" s="1"/>
  <c r="B329" i="26" s="1"/>
  <c r="B331" i="26" s="1"/>
  <c r="B338" i="26" s="1"/>
  <c r="B350" i="26" s="1"/>
  <c r="B352" i="26" s="1"/>
  <c r="B363" i="26" s="1"/>
  <c r="M213" i="26"/>
  <c r="M218" i="26"/>
  <c r="M219" i="26"/>
  <c r="M209" i="26"/>
  <c r="M366" i="26" l="1"/>
  <c r="N366" i="26"/>
  <c r="M263" i="26" l="1"/>
  <c r="M251" i="26"/>
  <c r="M184" i="26"/>
  <c r="M53" i="26"/>
  <c r="M351" i="26"/>
  <c r="M311" i="26"/>
  <c r="M147" i="26"/>
  <c r="G366" i="26" l="1"/>
  <c r="M208" i="26" l="1"/>
  <c r="N367" i="26" l="1"/>
  <c r="N368" i="26" s="1"/>
  <c r="M367" i="26"/>
  <c r="M205" i="26"/>
  <c r="D9" i="26"/>
  <c r="D21" i="26"/>
  <c r="D36" i="26"/>
  <c r="D38" i="26"/>
  <c r="D40" i="26"/>
  <c r="D44" i="26"/>
  <c r="D51" i="26"/>
  <c r="D53" i="26"/>
  <c r="D62" i="26"/>
  <c r="D66" i="26"/>
  <c r="D72" i="26"/>
  <c r="D75" i="26"/>
  <c r="W76" i="26" s="1"/>
  <c r="D87" i="26"/>
  <c r="W88" i="26" s="1"/>
  <c r="D90" i="26"/>
  <c r="D92" i="26"/>
  <c r="D94" i="26"/>
  <c r="D104" i="26"/>
  <c r="D108" i="26"/>
  <c r="D113" i="26"/>
  <c r="D125" i="26"/>
  <c r="D131" i="26"/>
  <c r="D135" i="26"/>
  <c r="D145" i="26"/>
  <c r="D147" i="26"/>
  <c r="D155" i="26"/>
  <c r="D157" i="26"/>
  <c r="D161" i="26"/>
  <c r="D163" i="26"/>
  <c r="D168" i="26"/>
  <c r="D170" i="26"/>
  <c r="D184" i="26"/>
  <c r="D187" i="26"/>
  <c r="D189" i="26"/>
  <c r="D196" i="26"/>
  <c r="D205" i="26"/>
  <c r="D225" i="26"/>
  <c r="D233" i="26"/>
  <c r="D238" i="26"/>
  <c r="D251" i="26"/>
  <c r="D263" i="26"/>
  <c r="D272" i="26"/>
  <c r="D274" i="26"/>
  <c r="D279" i="26"/>
  <c r="D289" i="26"/>
  <c r="D291" i="26"/>
  <c r="D301" i="26"/>
  <c r="D307" i="26"/>
  <c r="D311" i="26"/>
  <c r="D316" i="26"/>
  <c r="D321" i="26"/>
  <c r="D328" i="26"/>
  <c r="D330" i="26"/>
  <c r="D337" i="26"/>
  <c r="D349" i="26"/>
  <c r="D351" i="26"/>
  <c r="D362" i="26"/>
  <c r="D7" i="26" l="1"/>
  <c r="V76" i="26"/>
  <c r="P76" i="26"/>
  <c r="D8" i="26"/>
  <c r="V88" i="26"/>
  <c r="V87" i="26"/>
  <c r="W87" i="26"/>
  <c r="W75" i="26"/>
  <c r="P88" i="26" l="1"/>
  <c r="P87" i="26" s="1"/>
  <c r="D6" i="26"/>
  <c r="G367" i="26"/>
  <c r="G368" i="26" s="1"/>
  <c r="W363" i="26"/>
  <c r="V363" i="26" s="1"/>
  <c r="P363" i="26" s="1"/>
  <c r="W352" i="26"/>
  <c r="V352" i="26" s="1"/>
  <c r="P351" i="26"/>
  <c r="W350" i="26"/>
  <c r="V350" i="26" s="1"/>
  <c r="W338" i="26"/>
  <c r="M337" i="26"/>
  <c r="W331" i="26"/>
  <c r="V331" i="26" s="1"/>
  <c r="M330" i="26"/>
  <c r="W329" i="26"/>
  <c r="V329" i="26" s="1"/>
  <c r="W322" i="26"/>
  <c r="V322" i="26" s="1"/>
  <c r="M321" i="26"/>
  <c r="W317" i="26"/>
  <c r="V317" i="26" s="1"/>
  <c r="W312" i="26"/>
  <c r="V312" i="26" s="1"/>
  <c r="W308" i="26"/>
  <c r="W307" i="26" s="1"/>
  <c r="M307" i="26"/>
  <c r="W302" i="26"/>
  <c r="V302" i="26" s="1"/>
  <c r="W292" i="26"/>
  <c r="V292" i="26" s="1"/>
  <c r="M291" i="26"/>
  <c r="W290" i="26"/>
  <c r="V290" i="26" s="1"/>
  <c r="W280" i="26"/>
  <c r="V280" i="26" s="1"/>
  <c r="M279" i="26"/>
  <c r="W275" i="26"/>
  <c r="V275" i="26" s="1"/>
  <c r="W273" i="26"/>
  <c r="V273" i="26" s="1"/>
  <c r="W264" i="26"/>
  <c r="V264" i="26" s="1"/>
  <c r="W252" i="26"/>
  <c r="V252" i="26" s="1"/>
  <c r="W239" i="26"/>
  <c r="V239" i="26" s="1"/>
  <c r="M238" i="26"/>
  <c r="W234" i="26"/>
  <c r="V234" i="26" s="1"/>
  <c r="W226" i="26"/>
  <c r="V226" i="26" s="1"/>
  <c r="M225" i="26"/>
  <c r="W206" i="26"/>
  <c r="V206" i="26" s="1"/>
  <c r="W197" i="26"/>
  <c r="W196" i="26" s="1"/>
  <c r="M196" i="26"/>
  <c r="W190" i="26"/>
  <c r="V190" i="26" s="1"/>
  <c r="M189" i="26"/>
  <c r="W188" i="26"/>
  <c r="V188" i="26" s="1"/>
  <c r="P188" i="26" s="1"/>
  <c r="P187" i="26" s="1"/>
  <c r="W185" i="26"/>
  <c r="W171" i="26"/>
  <c r="V171" i="26" s="1"/>
  <c r="M170" i="26"/>
  <c r="W169" i="26"/>
  <c r="V169" i="26" s="1"/>
  <c r="M168" i="26"/>
  <c r="W164" i="26"/>
  <c r="V164" i="26" s="1"/>
  <c r="M163" i="26"/>
  <c r="W162" i="26"/>
  <c r="V162" i="26" s="1"/>
  <c r="W158" i="26"/>
  <c r="W157" i="26" s="1"/>
  <c r="W156" i="26"/>
  <c r="V156" i="26" s="1"/>
  <c r="W148" i="26"/>
  <c r="V148" i="26" s="1"/>
  <c r="P148" i="26" s="1"/>
  <c r="P147" i="26" s="1"/>
  <c r="W146" i="26"/>
  <c r="V146" i="26" s="1"/>
  <c r="W136" i="26"/>
  <c r="V136" i="26" s="1"/>
  <c r="M135" i="26"/>
  <c r="W132" i="26"/>
  <c r="V132" i="26" s="1"/>
  <c r="M131" i="26"/>
  <c r="W126" i="26"/>
  <c r="V126" i="26" s="1"/>
  <c r="M125" i="26"/>
  <c r="W114" i="26"/>
  <c r="W113" i="26" s="1"/>
  <c r="M113" i="26"/>
  <c r="W109" i="26"/>
  <c r="V109" i="26" s="1"/>
  <c r="W105" i="26"/>
  <c r="V105" i="26" s="1"/>
  <c r="M104" i="26"/>
  <c r="W95" i="26"/>
  <c r="V95" i="26" s="1"/>
  <c r="M94" i="26"/>
  <c r="W93" i="26"/>
  <c r="V93" i="26" s="1"/>
  <c r="W91" i="26"/>
  <c r="V91" i="26" s="1"/>
  <c r="P91" i="26" s="1"/>
  <c r="W73" i="26"/>
  <c r="V73" i="26" s="1"/>
  <c r="P73" i="26" s="1"/>
  <c r="P72" i="26" s="1"/>
  <c r="M72" i="26"/>
  <c r="W67" i="26"/>
  <c r="V67" i="26" s="1"/>
  <c r="V63" i="26"/>
  <c r="P63" i="26" s="1"/>
  <c r="W54" i="26"/>
  <c r="W53" i="26" s="1"/>
  <c r="W52" i="26"/>
  <c r="V52" i="26" s="1"/>
  <c r="W45" i="26"/>
  <c r="V45" i="26" s="1"/>
  <c r="P52" i="26" l="1"/>
  <c r="P51" i="26" s="1"/>
  <c r="P62" i="26"/>
  <c r="P67" i="26"/>
  <c r="P66" i="26" s="1"/>
  <c r="P45" i="26"/>
  <c r="P44" i="26" s="1"/>
  <c r="P331" i="26"/>
  <c r="P330" i="26" s="1"/>
  <c r="M7" i="26"/>
  <c r="P169" i="26"/>
  <c r="P168" i="26" s="1"/>
  <c r="P171" i="26"/>
  <c r="P170" i="26" s="1"/>
  <c r="P290" i="26"/>
  <c r="P289" i="26" s="1"/>
  <c r="P93" i="26"/>
  <c r="P92" i="26" s="1"/>
  <c r="P105" i="26"/>
  <c r="P104" i="26" s="1"/>
  <c r="P156" i="26"/>
  <c r="P155" i="26" s="1"/>
  <c r="P164" i="26"/>
  <c r="P163" i="26" s="1"/>
  <c r="P190" i="26"/>
  <c r="P189" i="26" s="1"/>
  <c r="P239" i="26"/>
  <c r="P238" i="26" s="1"/>
  <c r="P275" i="26"/>
  <c r="P274" i="26" s="1"/>
  <c r="P322" i="26"/>
  <c r="P321" i="26" s="1"/>
  <c r="P132" i="26"/>
  <c r="P131" i="26" s="1"/>
  <c r="P109" i="26"/>
  <c r="P108" i="26" s="1"/>
  <c r="P126" i="26"/>
  <c r="P125" i="26" s="1"/>
  <c r="P136" i="26"/>
  <c r="P135" i="26" s="1"/>
  <c r="P226" i="26"/>
  <c r="P225" i="26" s="1"/>
  <c r="P252" i="26"/>
  <c r="P251" i="26" s="1"/>
  <c r="P292" i="26"/>
  <c r="P291" i="26" s="1"/>
  <c r="P312" i="26"/>
  <c r="P311" i="26" s="1"/>
  <c r="P329" i="26"/>
  <c r="P328" i="26" s="1"/>
  <c r="P206" i="26"/>
  <c r="P205" i="26" s="1"/>
  <c r="P273" i="26"/>
  <c r="P272" i="26" s="1"/>
  <c r="P95" i="26"/>
  <c r="P94" i="26" s="1"/>
  <c r="P146" i="26"/>
  <c r="P145" i="26" s="1"/>
  <c r="P162" i="26"/>
  <c r="P161" i="26" s="1"/>
  <c r="P234" i="26"/>
  <c r="P233" i="26" s="1"/>
  <c r="P280" i="26"/>
  <c r="P279" i="26" s="1"/>
  <c r="P302" i="26"/>
  <c r="P301" i="26" s="1"/>
  <c r="P317" i="26"/>
  <c r="P316" i="26" s="1"/>
  <c r="P264" i="26"/>
  <c r="P263" i="26" s="1"/>
  <c r="P90" i="26"/>
  <c r="P362" i="26"/>
  <c r="P350" i="26"/>
  <c r="P349" i="26" s="1"/>
  <c r="M8" i="26"/>
  <c r="W184" i="26"/>
  <c r="V184" i="26" s="1"/>
  <c r="V185" i="26"/>
  <c r="W66" i="26"/>
  <c r="V66" i="26" s="1"/>
  <c r="W279" i="26"/>
  <c r="V279" i="26" s="1"/>
  <c r="W321" i="26"/>
  <c r="V321" i="26" s="1"/>
  <c r="V196" i="26"/>
  <c r="W147" i="26"/>
  <c r="V147" i="26" s="1"/>
  <c r="W233" i="26"/>
  <c r="V233" i="26" s="1"/>
  <c r="V53" i="26"/>
  <c r="W104" i="26"/>
  <c r="V104" i="26" s="1"/>
  <c r="V75" i="26"/>
  <c r="V114" i="26"/>
  <c r="W125" i="26"/>
  <c r="V157" i="26"/>
  <c r="W272" i="26"/>
  <c r="V272" i="26" s="1"/>
  <c r="V307" i="26"/>
  <c r="W135" i="26"/>
  <c r="V135" i="26" s="1"/>
  <c r="W72" i="26"/>
  <c r="V72" i="26" s="1"/>
  <c r="V54" i="26"/>
  <c r="P54" i="26" s="1"/>
  <c r="P53" i="26" s="1"/>
  <c r="P75" i="26"/>
  <c r="V113" i="26"/>
  <c r="W170" i="26"/>
  <c r="V158" i="26"/>
  <c r="P158" i="26" s="1"/>
  <c r="P157" i="26" s="1"/>
  <c r="W161" i="26"/>
  <c r="V161" i="26" s="1"/>
  <c r="V197" i="26"/>
  <c r="V308" i="26"/>
  <c r="W311" i="26"/>
  <c r="V311" i="26" s="1"/>
  <c r="W51" i="26"/>
  <c r="V51" i="26" s="1"/>
  <c r="W90" i="26"/>
  <c r="V90" i="26" s="1"/>
  <c r="W131" i="26"/>
  <c r="V131" i="26" s="1"/>
  <c r="W163" i="26"/>
  <c r="V163" i="26" s="1"/>
  <c r="W187" i="26"/>
  <c r="V187" i="26" s="1"/>
  <c r="W225" i="26"/>
  <c r="V225" i="26" s="1"/>
  <c r="W274" i="26"/>
  <c r="V274" i="26" s="1"/>
  <c r="W291" i="26"/>
  <c r="V291" i="26" s="1"/>
  <c r="W316" i="26"/>
  <c r="V316" i="26" s="1"/>
  <c r="W328" i="26"/>
  <c r="V328" i="26" s="1"/>
  <c r="W349" i="26"/>
  <c r="V349" i="26" s="1"/>
  <c r="W92" i="26"/>
  <c r="V92" i="26" s="1"/>
  <c r="W168" i="26"/>
  <c r="V168" i="26" s="1"/>
  <c r="W351" i="26"/>
  <c r="V351" i="26" s="1"/>
  <c r="W238" i="26"/>
  <c r="V238" i="26" s="1"/>
  <c r="W289" i="26"/>
  <c r="V289" i="26" s="1"/>
  <c r="W44" i="26"/>
  <c r="V44" i="26" s="1"/>
  <c r="W62" i="26"/>
  <c r="V62" i="26" s="1"/>
  <c r="W94" i="26"/>
  <c r="V94" i="26" s="1"/>
  <c r="W145" i="26"/>
  <c r="V145" i="26" s="1"/>
  <c r="W189" i="26"/>
  <c r="V189" i="26" s="1"/>
  <c r="W251" i="26"/>
  <c r="V251" i="26" s="1"/>
  <c r="W301" i="26"/>
  <c r="V301" i="26" s="1"/>
  <c r="W108" i="26"/>
  <c r="V108" i="26" s="1"/>
  <c r="W155" i="26"/>
  <c r="V155" i="26" s="1"/>
  <c r="W205" i="26"/>
  <c r="W263" i="26"/>
  <c r="V263" i="26" s="1"/>
  <c r="W362" i="26"/>
  <c r="V362" i="26" s="1"/>
  <c r="W330" i="26"/>
  <c r="V330" i="26" s="1"/>
  <c r="V338" i="26"/>
  <c r="W337" i="26"/>
  <c r="V337" i="26" s="1"/>
  <c r="P197" i="26" l="1"/>
  <c r="P196" i="26" s="1"/>
  <c r="V205" i="26"/>
  <c r="M6" i="26"/>
  <c r="V170" i="26"/>
  <c r="P114" i="26"/>
  <c r="P113" i="26" s="1"/>
  <c r="P185" i="26"/>
  <c r="P184" i="26" s="1"/>
  <c r="P338" i="26"/>
  <c r="P337" i="26" s="1"/>
  <c r="P308" i="26"/>
  <c r="P307" i="26" s="1"/>
  <c r="V125" i="26"/>
  <c r="S642" i="7"/>
  <c r="R642" i="7" s="1"/>
  <c r="L642" i="7" s="1"/>
  <c r="S639" i="7"/>
  <c r="R639" i="7" s="1"/>
  <c r="L639" i="7" s="1"/>
  <c r="S632" i="7"/>
  <c r="R632" i="7" s="1"/>
  <c r="L632" i="7" s="1"/>
  <c r="S629" i="7"/>
  <c r="R629" i="7" s="1"/>
  <c r="L629" i="7" s="1"/>
  <c r="S621" i="7"/>
  <c r="R621" i="7" s="1"/>
  <c r="L621" i="7" s="1"/>
  <c r="S619" i="7"/>
  <c r="R619" i="7"/>
  <c r="L619" i="7" s="1"/>
  <c r="S615" i="7"/>
  <c r="R615" i="7" s="1"/>
  <c r="L615" i="7" s="1"/>
  <c r="S614" i="7"/>
  <c r="R614" i="7" s="1"/>
  <c r="L614" i="7" s="1"/>
  <c r="S607" i="7"/>
  <c r="R607" i="7" s="1"/>
  <c r="L607" i="7" s="1"/>
  <c r="S604" i="7"/>
  <c r="R604" i="7" s="1"/>
  <c r="L604" i="7" s="1"/>
  <c r="S597" i="7"/>
  <c r="R597" i="7" s="1"/>
  <c r="L597" i="7" s="1"/>
  <c r="S594" i="7"/>
  <c r="R594" i="7" s="1"/>
  <c r="L594" i="7" s="1"/>
  <c r="S591" i="7"/>
  <c r="R591" i="7" s="1"/>
  <c r="L591" i="7" s="1"/>
  <c r="S589" i="7"/>
  <c r="R589" i="7" s="1"/>
  <c r="L589" i="7" s="1"/>
  <c r="S579" i="7"/>
  <c r="R579" i="7" s="1"/>
  <c r="L579" i="7" s="1"/>
  <c r="S576" i="7"/>
  <c r="R576" i="7" s="1"/>
  <c r="L576" i="7" s="1"/>
  <c r="S569" i="7"/>
  <c r="R569" i="7" s="1"/>
  <c r="L569" i="7" s="1"/>
  <c r="S566" i="7"/>
  <c r="R566" i="7" s="1"/>
  <c r="L566" i="7" s="1"/>
  <c r="S558" i="7"/>
  <c r="R558" i="7" s="1"/>
  <c r="L558" i="7" s="1"/>
  <c r="S554" i="7"/>
  <c r="R554" i="7" s="1"/>
  <c r="L554" i="7" s="1"/>
  <c r="S551" i="7"/>
  <c r="R551" i="7" s="1"/>
  <c r="L551" i="7" s="1"/>
  <c r="S550" i="7"/>
  <c r="R550" i="7" s="1"/>
  <c r="L550" i="7" s="1"/>
  <c r="S541" i="7"/>
  <c r="R541" i="7" s="1"/>
  <c r="L541" i="7" s="1"/>
  <c r="S537" i="7"/>
  <c r="R537" i="7" s="1"/>
  <c r="L537" i="7" s="1"/>
  <c r="S521" i="7"/>
  <c r="S520" i="7" s="1"/>
  <c r="J520" i="7"/>
  <c r="C520" i="7"/>
  <c r="S508" i="7"/>
  <c r="S507" i="7" s="1"/>
  <c r="J507" i="7"/>
  <c r="C507" i="7"/>
  <c r="S487" i="7"/>
  <c r="S486" i="7" s="1"/>
  <c r="J486" i="7"/>
  <c r="C486" i="7"/>
  <c r="S474" i="7"/>
  <c r="S473" i="7" s="1"/>
  <c r="J473" i="7"/>
  <c r="C473" i="7"/>
  <c r="S464" i="7"/>
  <c r="S463" i="7" s="1"/>
  <c r="J463" i="7"/>
  <c r="C463" i="7"/>
  <c r="S458" i="7"/>
  <c r="S457" i="7" s="1"/>
  <c r="J457" i="7"/>
  <c r="C457" i="7"/>
  <c r="S449" i="7"/>
  <c r="S448" i="7" s="1"/>
  <c r="J448" i="7"/>
  <c r="C448" i="7"/>
  <c r="S445" i="7"/>
  <c r="S444" i="7" s="1"/>
  <c r="R445" i="7"/>
  <c r="L445" i="7" s="1"/>
  <c r="L444" i="7" s="1"/>
  <c r="J444" i="7"/>
  <c r="C444" i="7"/>
  <c r="S437" i="7"/>
  <c r="S436" i="7" s="1"/>
  <c r="J436" i="7"/>
  <c r="C436" i="7"/>
  <c r="S433" i="7"/>
  <c r="S432" i="7" s="1"/>
  <c r="J432" i="7"/>
  <c r="C432" i="7"/>
  <c r="S422" i="7"/>
  <c r="S421" i="7" s="1"/>
  <c r="J421" i="7"/>
  <c r="C421" i="7"/>
  <c r="S415" i="7"/>
  <c r="S414" i="7" s="1"/>
  <c r="J414" i="7"/>
  <c r="C414" i="7"/>
  <c r="S396" i="7"/>
  <c r="S395" i="7" s="1"/>
  <c r="J395" i="7"/>
  <c r="C395" i="7"/>
  <c r="S382" i="7"/>
  <c r="S381" i="7" s="1"/>
  <c r="J381" i="7"/>
  <c r="C381" i="7"/>
  <c r="S366" i="7"/>
  <c r="S365" i="7" s="1"/>
  <c r="J365" i="7"/>
  <c r="C365" i="7"/>
  <c r="S356" i="7"/>
  <c r="S355" i="7" s="1"/>
  <c r="J355" i="7"/>
  <c r="C355" i="7"/>
  <c r="S346" i="7"/>
  <c r="S345" i="7" s="1"/>
  <c r="J345" i="7"/>
  <c r="C345" i="7"/>
  <c r="S340" i="7"/>
  <c r="S339" i="7" s="1"/>
  <c r="J339" i="7"/>
  <c r="C339" i="7"/>
  <c r="S322" i="7"/>
  <c r="R322" i="7" s="1"/>
  <c r="L322" i="7" s="1"/>
  <c r="L321" i="7" s="1"/>
  <c r="J321" i="7"/>
  <c r="C321" i="7"/>
  <c r="S310" i="7"/>
  <c r="S309" i="7" s="1"/>
  <c r="J309" i="7"/>
  <c r="C309" i="7"/>
  <c r="S300" i="7"/>
  <c r="S299" i="7" s="1"/>
  <c r="J299" i="7"/>
  <c r="C299" i="7"/>
  <c r="S294" i="7"/>
  <c r="S293" i="7" s="1"/>
  <c r="J293" i="7"/>
  <c r="C293" i="7"/>
  <c r="S280" i="7"/>
  <c r="R280" i="7" s="1"/>
  <c r="L280" i="7" s="1"/>
  <c r="L279" i="7" s="1"/>
  <c r="J279" i="7"/>
  <c r="C279" i="7"/>
  <c r="S270" i="7"/>
  <c r="S269" i="7" s="1"/>
  <c r="J269" i="7"/>
  <c r="C269" i="7"/>
  <c r="S261" i="7"/>
  <c r="R261" i="7" s="1"/>
  <c r="L261" i="7" s="1"/>
  <c r="L260" i="7" s="1"/>
  <c r="J260" i="7"/>
  <c r="C260" i="7"/>
  <c r="S257" i="7"/>
  <c r="R257" i="7" s="1"/>
  <c r="L257" i="7" s="1"/>
  <c r="L256" i="7" s="1"/>
  <c r="S256" i="7"/>
  <c r="J256" i="7"/>
  <c r="C256" i="7"/>
  <c r="S243" i="7"/>
  <c r="R243" i="7" s="1"/>
  <c r="L243" i="7" s="1"/>
  <c r="L242" i="7" s="1"/>
  <c r="J242" i="7"/>
  <c r="C242" i="7"/>
  <c r="S232" i="7"/>
  <c r="S231" i="7" s="1"/>
  <c r="J231" i="7"/>
  <c r="C231" i="7"/>
  <c r="S219" i="7"/>
  <c r="R219" i="7" s="1"/>
  <c r="L219" i="7" s="1"/>
  <c r="L218" i="7" s="1"/>
  <c r="J218" i="7"/>
  <c r="C218" i="7"/>
  <c r="S212" i="7"/>
  <c r="S211" i="7" s="1"/>
  <c r="J211" i="7"/>
  <c r="C211" i="7"/>
  <c r="S204" i="7"/>
  <c r="R204" i="7" s="1"/>
  <c r="L204" i="7" s="1"/>
  <c r="L203" i="7" s="1"/>
  <c r="J203" i="7"/>
  <c r="C203" i="7"/>
  <c r="S199" i="7"/>
  <c r="S198" i="7" s="1"/>
  <c r="J198" i="7"/>
  <c r="C198" i="7"/>
  <c r="S184" i="7"/>
  <c r="R184" i="7" s="1"/>
  <c r="L184" i="7" s="1"/>
  <c r="L183" i="7" s="1"/>
  <c r="J183" i="7"/>
  <c r="C183" i="7"/>
  <c r="S174" i="7"/>
  <c r="R174" i="7" s="1"/>
  <c r="L174" i="7" s="1"/>
  <c r="L173" i="7" s="1"/>
  <c r="J173" i="7"/>
  <c r="C173" i="7"/>
  <c r="S165" i="7"/>
  <c r="R165" i="7" s="1"/>
  <c r="L165" i="7" s="1"/>
  <c r="L164" i="7" s="1"/>
  <c r="J164" i="7"/>
  <c r="C164" i="7"/>
  <c r="S161" i="7"/>
  <c r="S160" i="7" s="1"/>
  <c r="J160" i="7"/>
  <c r="C160" i="7"/>
  <c r="S136" i="7"/>
  <c r="S135" i="7" s="1"/>
  <c r="J135" i="7"/>
  <c r="C135" i="7"/>
  <c r="S132" i="7"/>
  <c r="R132" i="7" s="1"/>
  <c r="L132" i="7" s="1"/>
  <c r="S131" i="7"/>
  <c r="R131" i="7" s="1"/>
  <c r="L131" i="7" s="1"/>
  <c r="S130" i="7"/>
  <c r="R130" i="7" s="1"/>
  <c r="L130" i="7" s="1"/>
  <c r="S129" i="7"/>
  <c r="R129" i="7" s="1"/>
  <c r="L129" i="7" s="1"/>
  <c r="S128" i="7"/>
  <c r="R128" i="7" s="1"/>
  <c r="L128" i="7" s="1"/>
  <c r="S126" i="7"/>
  <c r="R126" i="7"/>
  <c r="L126" i="7" s="1"/>
  <c r="S125" i="7"/>
  <c r="R125" i="7"/>
  <c r="L125" i="7" s="1"/>
  <c r="S124" i="7"/>
  <c r="R124" i="7" s="1"/>
  <c r="L124" i="7" s="1"/>
  <c r="S123" i="7"/>
  <c r="R123" i="7" s="1"/>
  <c r="L123" i="7" s="1"/>
  <c r="J122" i="7"/>
  <c r="C122" i="7"/>
  <c r="S121" i="7"/>
  <c r="R121" i="7" s="1"/>
  <c r="L121" i="7" s="1"/>
  <c r="L120" i="7" s="1"/>
  <c r="J120" i="7"/>
  <c r="C120" i="7"/>
  <c r="S98" i="7"/>
  <c r="S97" i="7" s="1"/>
  <c r="J97" i="7"/>
  <c r="C97" i="7"/>
  <c r="S81" i="7"/>
  <c r="S80" i="7" s="1"/>
  <c r="J80" i="7"/>
  <c r="C80" i="7"/>
  <c r="S73" i="7"/>
  <c r="R73" i="7" s="1"/>
  <c r="L73" i="7" s="1"/>
  <c r="L72" i="7" s="1"/>
  <c r="J72" i="7"/>
  <c r="C72" i="7"/>
  <c r="S69" i="7"/>
  <c r="R69" i="7" s="1"/>
  <c r="L69" i="7" s="1"/>
  <c r="L68" i="7" s="1"/>
  <c r="J68" i="7"/>
  <c r="C68" i="7"/>
  <c r="S58" i="7"/>
  <c r="S57" i="7" s="1"/>
  <c r="J57" i="7"/>
  <c r="C57" i="7"/>
  <c r="S52" i="7"/>
  <c r="R52" i="7" s="1"/>
  <c r="L52" i="7" s="1"/>
  <c r="L51" i="7" s="1"/>
  <c r="J51" i="7"/>
  <c r="C51" i="7"/>
  <c r="S42" i="7"/>
  <c r="S41" i="7" s="1"/>
  <c r="R42" i="7"/>
  <c r="L42" i="7" s="1"/>
  <c r="L41" i="7" s="1"/>
  <c r="J41" i="7"/>
  <c r="C41" i="7"/>
  <c r="S36" i="7"/>
  <c r="R36" i="7" s="1"/>
  <c r="L36" i="7" s="1"/>
  <c r="L35" i="7" s="1"/>
  <c r="J35" i="7"/>
  <c r="C35" i="7"/>
  <c r="S18" i="7"/>
  <c r="S17" i="7" s="1"/>
  <c r="J17" i="7"/>
  <c r="C17" i="7"/>
  <c r="S9" i="7"/>
  <c r="S8" i="7" s="1"/>
  <c r="J8" i="7"/>
  <c r="C8" i="7"/>
  <c r="R211" i="7" l="1"/>
  <c r="R256" i="7"/>
  <c r="R340" i="7"/>
  <c r="L340" i="7" s="1"/>
  <c r="L339" i="7" s="1"/>
  <c r="R457" i="7"/>
  <c r="R508" i="7"/>
  <c r="L508" i="7" s="1"/>
  <c r="L507" i="7" s="1"/>
  <c r="R355" i="7"/>
  <c r="R345" i="7"/>
  <c r="R448" i="7"/>
  <c r="R135" i="7"/>
  <c r="S218" i="7"/>
  <c r="R218" i="7" s="1"/>
  <c r="R231" i="7"/>
  <c r="R433" i="7"/>
  <c r="L433" i="7" s="1"/>
  <c r="L432" i="7" s="1"/>
  <c r="R444" i="7"/>
  <c r="R232" i="7"/>
  <c r="L232" i="7" s="1"/>
  <c r="L231" i="7" s="1"/>
  <c r="S260" i="7"/>
  <c r="R260" i="7" s="1"/>
  <c r="R310" i="7"/>
  <c r="L310" i="7" s="1"/>
  <c r="L309" i="7" s="1"/>
  <c r="S51" i="7"/>
  <c r="R51" i="7" s="1"/>
  <c r="R97" i="7"/>
  <c r="R381" i="7"/>
  <c r="R436" i="7"/>
  <c r="R41" i="7"/>
  <c r="R58" i="7"/>
  <c r="L58" i="7" s="1"/>
  <c r="L57" i="7" s="1"/>
  <c r="S72" i="7"/>
  <c r="R72" i="7" s="1"/>
  <c r="R80" i="7"/>
  <c r="R160" i="7"/>
  <c r="R356" i="7"/>
  <c r="L356" i="7" s="1"/>
  <c r="L355" i="7" s="1"/>
  <c r="R365" i="7"/>
  <c r="R520" i="7"/>
  <c r="R17" i="7"/>
  <c r="S173" i="7"/>
  <c r="R173" i="7" s="1"/>
  <c r="R300" i="7"/>
  <c r="L300" i="7" s="1"/>
  <c r="L299" i="7" s="1"/>
  <c r="R339" i="7"/>
  <c r="R415" i="7"/>
  <c r="L415" i="7" s="1"/>
  <c r="L414" i="7" s="1"/>
  <c r="R421" i="7"/>
  <c r="R432" i="7"/>
  <c r="R474" i="7"/>
  <c r="L474" i="7" s="1"/>
  <c r="L473" i="7" s="1"/>
  <c r="R486" i="7"/>
  <c r="R507" i="7"/>
  <c r="R8" i="7"/>
  <c r="S122" i="7"/>
  <c r="R122" i="7" s="1"/>
  <c r="R136" i="7"/>
  <c r="L136" i="7" s="1"/>
  <c r="L135" i="7" s="1"/>
  <c r="R161" i="7"/>
  <c r="L161" i="7" s="1"/>
  <c r="L160" i="7" s="1"/>
  <c r="S183" i="7"/>
  <c r="R183" i="7" s="1"/>
  <c r="R293" i="7"/>
  <c r="R299" i="7"/>
  <c r="R309" i="7"/>
  <c r="R382" i="7"/>
  <c r="L382" i="7" s="1"/>
  <c r="L381" i="7" s="1"/>
  <c r="R395" i="7"/>
  <c r="R414" i="7"/>
  <c r="R458" i="7"/>
  <c r="L458" i="7" s="1"/>
  <c r="L457" i="7" s="1"/>
  <c r="R463" i="7"/>
  <c r="R473" i="7"/>
  <c r="R9" i="7"/>
  <c r="L9" i="7" s="1"/>
  <c r="L8" i="7" s="1"/>
  <c r="R18" i="7"/>
  <c r="L18" i="7" s="1"/>
  <c r="L17" i="7" s="1"/>
  <c r="R81" i="7"/>
  <c r="L81" i="7" s="1"/>
  <c r="L80" i="7" s="1"/>
  <c r="R98" i="7"/>
  <c r="L98" i="7" s="1"/>
  <c r="L97" i="7" s="1"/>
  <c r="R198" i="7"/>
  <c r="R212" i="7"/>
  <c r="L212" i="7" s="1"/>
  <c r="L211" i="7" s="1"/>
  <c r="R269" i="7"/>
  <c r="R294" i="7"/>
  <c r="L294" i="7" s="1"/>
  <c r="L293" i="7" s="1"/>
  <c r="R57" i="7"/>
  <c r="R199" i="7"/>
  <c r="L199" i="7" s="1"/>
  <c r="L198" i="7" s="1"/>
  <c r="R270" i="7"/>
  <c r="L270" i="7" s="1"/>
  <c r="L269" i="7" s="1"/>
  <c r="L122" i="7"/>
  <c r="S35" i="7"/>
  <c r="R35" i="7" s="1"/>
  <c r="S164" i="7"/>
  <c r="R164" i="7" s="1"/>
  <c r="S203" i="7"/>
  <c r="R203" i="7" s="1"/>
  <c r="S242" i="7"/>
  <c r="R242" i="7" s="1"/>
  <c r="S279" i="7"/>
  <c r="R279" i="7" s="1"/>
  <c r="S321" i="7"/>
  <c r="R321" i="7" s="1"/>
  <c r="S68" i="7"/>
  <c r="R68" i="7" s="1"/>
  <c r="S120" i="7"/>
  <c r="R120" i="7" s="1"/>
  <c r="R346" i="7"/>
  <c r="L346" i="7" s="1"/>
  <c r="L345" i="7" s="1"/>
  <c r="R366" i="7"/>
  <c r="L366" i="7" s="1"/>
  <c r="L365" i="7" s="1"/>
  <c r="R396" i="7"/>
  <c r="L396" i="7" s="1"/>
  <c r="L395" i="7" s="1"/>
  <c r="R422" i="7"/>
  <c r="L422" i="7" s="1"/>
  <c r="L421" i="7" s="1"/>
  <c r="R437" i="7"/>
  <c r="L437" i="7" s="1"/>
  <c r="L436" i="7" s="1"/>
  <c r="R449" i="7"/>
  <c r="L449" i="7" s="1"/>
  <c r="L448" i="7" s="1"/>
  <c r="R464" i="7"/>
  <c r="L464" i="7" s="1"/>
  <c r="L463" i="7" s="1"/>
  <c r="R487" i="7"/>
  <c r="L487" i="7" s="1"/>
  <c r="L486" i="7" s="1"/>
  <c r="R521" i="7"/>
  <c r="L521" i="7" s="1"/>
  <c r="L520" i="7" s="1"/>
  <c r="V37" i="26" l="1"/>
  <c r="M368" i="26"/>
  <c r="W10" i="26"/>
  <c r="V10" i="26" s="1"/>
  <c r="P10" i="26" s="1"/>
  <c r="P9" i="26" s="1"/>
  <c r="W41" i="26"/>
  <c r="W40" i="26" s="1"/>
  <c r="W22" i="26"/>
  <c r="W21" i="26" s="1"/>
  <c r="V21" i="26" s="1"/>
  <c r="W39" i="26"/>
  <c r="W38" i="26" s="1"/>
  <c r="V38" i="26" s="1"/>
  <c r="O366" i="26"/>
  <c r="P37" i="26" l="1"/>
  <c r="P36" i="26" s="1"/>
  <c r="V40" i="26"/>
  <c r="W8" i="26"/>
  <c r="V8" i="26" s="1"/>
  <c r="V41" i="26"/>
  <c r="V39" i="26"/>
  <c r="W36" i="26"/>
  <c r="V36" i="26" s="1"/>
  <c r="V22" i="26"/>
  <c r="P22" i="26" s="1"/>
  <c r="P21" i="26" s="1"/>
  <c r="W9" i="26"/>
  <c r="O367" i="26"/>
  <c r="O368" i="26" s="1"/>
  <c r="P39" i="26" l="1"/>
  <c r="P38" i="26" s="1"/>
  <c r="P7" i="26" s="1"/>
  <c r="P41" i="26"/>
  <c r="P40" i="26" s="1"/>
  <c r="P8" i="26" s="1"/>
  <c r="W7" i="26"/>
  <c r="W6" i="26" s="1"/>
  <c r="V9" i="26"/>
  <c r="P6" i="26" l="1"/>
  <c r="V7" i="26"/>
  <c r="V6" i="26"/>
</calcChain>
</file>

<file path=xl/comments1.xml><?xml version="1.0" encoding="utf-8"?>
<comments xmlns="http://schemas.openxmlformats.org/spreadsheetml/2006/main">
  <authors>
    <author>УМФЦ</author>
  </authors>
  <commentList>
    <comment ref="F26" authorId="0" shapeId="0">
      <text>
        <r>
          <rPr>
            <b/>
            <sz val="9"/>
            <color indexed="81"/>
            <rFont val="Tahoma"/>
            <family val="2"/>
            <charset val="204"/>
          </rPr>
          <t>УМФЦ:</t>
        </r>
        <r>
          <rPr>
            <sz val="9"/>
            <color indexed="81"/>
            <rFont val="Tahoma"/>
            <family val="2"/>
            <charset val="204"/>
          </rPr>
          <t xml:space="preserve">
не работает</t>
        </r>
      </text>
    </comment>
  </commentList>
</comments>
</file>

<file path=xl/sharedStrings.xml><?xml version="1.0" encoding="utf-8"?>
<sst xmlns="http://schemas.openxmlformats.org/spreadsheetml/2006/main" count="5416" uniqueCount="1863">
  <si>
    <t>строительство (реконструкция)</t>
  </si>
  <si>
    <t>ремонт (переоборудование)</t>
  </si>
  <si>
    <t>аренда помещения</t>
  </si>
  <si>
    <t>приобретение помещения</t>
  </si>
  <si>
    <t>передача (закрепление) помещения на праве оперативного управления</t>
  </si>
  <si>
    <t>договор безвозмездного пользования</t>
  </si>
  <si>
    <t>действующий</t>
  </si>
  <si>
    <t>планируемый к открытию</t>
  </si>
  <si>
    <t>ликвидированный</t>
  </si>
  <si>
    <t>№
п/п</t>
  </si>
  <si>
    <t>Наименование муниципального образования</t>
  </si>
  <si>
    <t>Объект (МФЦ или привлекаемая организация)</t>
  </si>
  <si>
    <t>Адрес</t>
  </si>
  <si>
    <t>Телефон</t>
  </si>
  <si>
    <t>Интернет-ресурс</t>
  </si>
  <si>
    <t>Геокоординаты</t>
  </si>
  <si>
    <t>Дата открытия</t>
  </si>
  <si>
    <t>Кол-во окон</t>
  </si>
  <si>
    <t>Текущее состояние</t>
  </si>
  <si>
    <t>Площадь зоны информирования и ожидания (только для МФЦ)</t>
  </si>
  <si>
    <t>Режим работы</t>
  </si>
  <si>
    <t>Уровень доступности, %</t>
  </si>
  <si>
    <t>Численность населения, обеспеченная доступом к услугам по принципу "одного окна"</t>
  </si>
  <si>
    <t>1 - МФЦ, 3 - ТОСП</t>
  </si>
  <si>
    <t>МОСКОВСКАЯ ОБЛАСТЬ</t>
  </si>
  <si>
    <t>ГОРОДСКИЕ ОКРУГА</t>
  </si>
  <si>
    <t>Городской округ Балашиха/г. Балашиха</t>
  </si>
  <si>
    <t>143900, Московская область,  г. Балашиха, ул. Советская, д.4</t>
  </si>
  <si>
    <t>8(495) 151-20-02</t>
  </si>
  <si>
    <t>http://bmfc.ru/</t>
  </si>
  <si>
    <t>55.796122, 37.935019</t>
  </si>
  <si>
    <t>Понедельник 8.00-20.00
Вторник  8.00-20.00
Среда  8.00-20.00
Четверг  8.00-20.00
Пятница  8.00-20.00
Суббота  8.00-20.00</t>
  </si>
  <si>
    <t>143922, Московская область, г. Балашиха, мкрн Заря, ул. Ленина, д. 11А</t>
  </si>
  <si>
    <t>143987, Московская область, г. Балашиха, мкрн Железнодорожный, ул. Советская, д. 57</t>
  </si>
  <si>
    <t>55.751462, 38.022470</t>
  </si>
  <si>
    <t>Понедельник 09.00-18.00
Среда  09.00-18.00
Пятница  09.00-16.00
Перерыв 13.00-14.00</t>
  </si>
  <si>
    <t>143956, Московская область, г. Балашиха, мкр. Никольско-Архангельский, Вишняковское шоссе, д. 9</t>
  </si>
  <si>
    <t>55.761882, 37.896077</t>
  </si>
  <si>
    <t>143930, Московская область, г. Балашиха, мкр. Салтыковка, Мирской пр-д, д. 3</t>
  </si>
  <si>
    <t>55.740786, 37.882701</t>
  </si>
  <si>
    <t>143911, Московская область, г. Балашиха, мкрн. 1 Мая, д.4</t>
  </si>
  <si>
    <t>55.420898, 38.267908</t>
  </si>
  <si>
    <t>55.681410, 37.189209</t>
  </si>
  <si>
    <t>Понедельник 8.00-20.00
Вторник  8.00-20.00
Среда  8.00-20.00
Четверг  8.00-20.00
Пятница  8.00-20.00
Суббота  8.00-20.00
Воскресенье 8.00-20.00</t>
  </si>
  <si>
    <t>http://dol-mfc.ru/</t>
  </si>
  <si>
    <t>55.932758, 37.519530</t>
  </si>
  <si>
    <t>Городской округ Домодедово/г. Домодедово</t>
  </si>
  <si>
    <t>142005, Московская область, г. Домодедово, ул. Советская, д. 19 стр.1 </t>
  </si>
  <si>
    <t>8(496) 792-41-88 8(496) 792-45-60 8(496) 792-45-61 8(496) 792-45-62</t>
  </si>
  <si>
    <t>http://mfcdomodedovo.ru/</t>
  </si>
  <si>
    <t>55.442092, 37.748951</t>
  </si>
  <si>
    <t>142000, Московская область, г. Домодедово, 1-й Советский пр., д. 5</t>
  </si>
  <si>
    <t>8(496) 792-44-87 8(496) 792-44-97</t>
  </si>
  <si>
    <t>55.442449, 37.769855</t>
  </si>
  <si>
    <t>Городской округ Дубна/г. Дубна</t>
  </si>
  <si>
    <t xml:space="preserve">141980, Московская область, г. Дубна, ул. Академика Балдина, д.2 </t>
  </si>
  <si>
    <t>8(496) 215-07-17</t>
  </si>
  <si>
    <t>http://mfc-dubna.ru/</t>
  </si>
  <si>
    <t>56.751154, 37.204061</t>
  </si>
  <si>
    <t>141983, Московская область,  г. Дубна, ул. Свободы, д. 20</t>
  </si>
  <si>
    <t>8(496) 215-07-37</t>
  </si>
  <si>
    <t>56.758867, 37.137764</t>
  </si>
  <si>
    <t>Понедельник 9.00-18.00
Вторник  9.00-18.00
Среда  9.00-18.00
Четверг  9.00-18.00
Пятница  9.00-18.00
Перерыв 13.00-14.00</t>
  </si>
  <si>
    <t>140301, Московская область, г. Егорьевск, ул. Карла Маркса, д. 25/19</t>
  </si>
  <si>
    <t>55.384431, 39.038105</t>
  </si>
  <si>
    <t>http://mfc-zhukovskiy.ru/</t>
  </si>
  <si>
    <t>Городской округ Звенигород/г. Звенигород</t>
  </si>
  <si>
    <t>143180, Московская область, г. Звенигород, ул. Почтовая, д. 12</t>
  </si>
  <si>
    <t>8(498) 715-78-58</t>
  </si>
  <si>
    <t>http://mfc.zvenigorod.ru/</t>
  </si>
  <si>
    <t>55.731784, 36.854732</t>
  </si>
  <si>
    <t>141160, Московская область, г. Звездный городок, д. 46</t>
  </si>
  <si>
    <t>55.880864, 38.106094</t>
  </si>
  <si>
    <t>55.968584, 37.908869</t>
  </si>
  <si>
    <t>142903, Московская область, г. Кашира, ул. Ленина, д.2</t>
  </si>
  <si>
    <t>140400, Московская область,  г. Коломна, ул. Уманская, д. 20</t>
  </si>
  <si>
    <t>8(496) 615-66-20</t>
  </si>
  <si>
    <t>http://mfc.mosreg.ru/?mfc=kolomna</t>
  </si>
  <si>
    <t>55.096791, 38.761568</t>
  </si>
  <si>
    <t>http://mfc-korolev.ru/</t>
  </si>
  <si>
    <t>Городской округ Котельники/г. Котельники</t>
  </si>
  <si>
    <t>140054, Московская область, г. Котельники, ул. Новая, д. 14</t>
  </si>
  <si>
    <t>8(498) 659-88-90</t>
  </si>
  <si>
    <t>http://mfc-kotelnikigo.ru; http://kotelniki-mfc.ru/</t>
  </si>
  <si>
    <t>55.662951, 37.872885</t>
  </si>
  <si>
    <t>56.118750, 38.145277</t>
  </si>
  <si>
    <t>Городской округ Красногорск/г. Красногорск</t>
  </si>
  <si>
    <t>143404, Московская область, г. Красногорск, ул. Ленина, д. 2</t>
  </si>
  <si>
    <t>8(498) 505-65-88 8(498) 505-65-87</t>
  </si>
  <si>
    <t>http://mfckrasnogorsk.ru/</t>
  </si>
  <si>
    <t>55.819254, 37.320711</t>
  </si>
  <si>
    <t>143405, Московская область, г. Красногорск, Ильинский бульвар, д. 4</t>
  </si>
  <si>
    <t>8(498) 786-14-99</t>
  </si>
  <si>
    <t>55.817726, 37.367330</t>
  </si>
  <si>
    <t>143404, Московская область, г. Красногорск, Дачная ул., д. 11А</t>
  </si>
  <si>
    <t>8(498) 786-15-03</t>
  </si>
  <si>
    <t>55.820112, 37.312616</t>
  </si>
  <si>
    <t>143432, Московская область, Красногорский район, п. Нахабино, ул. Панфилова, д. 25</t>
  </si>
  <si>
    <t>8(498) 786-14-95</t>
  </si>
  <si>
    <t>55.835162, 37.179055</t>
  </si>
  <si>
    <t>8(498)715-81-80</t>
  </si>
  <si>
    <t>55.846447, 37.187292</t>
  </si>
  <si>
    <t>143422, Московская область, Красногорский район, п. Мечниково, д. 22</t>
  </si>
  <si>
    <t>8(498) 786-15-09</t>
  </si>
  <si>
    <t>55.751775, 37.162589</t>
  </si>
  <si>
    <t>143441, Московская область, Красногорский район, д. Путилково, ул Томаровича, д. 1</t>
  </si>
  <si>
    <t>55.859122, 37.394266</t>
  </si>
  <si>
    <t>Городской округ Краснознаменск/г. Краснознаменск</t>
  </si>
  <si>
    <t>143090, Московская область, г.  Краснознаменск, ул. Генерала Шлыкова, д.1</t>
  </si>
  <si>
    <t>8(498) 676-18-88</t>
  </si>
  <si>
    <t>http://kmfc.ru/</t>
  </si>
  <si>
    <t>55.600747, 37.033101</t>
  </si>
  <si>
    <t>Городской округ Лобня/г. Лобня</t>
  </si>
  <si>
    <t>141730, Московская область, г. Лобня, ул. Ленина, д. 21</t>
  </si>
  <si>
    <t>8(495) 902-53-03</t>
  </si>
  <si>
    <t>http://mfclobnya.ru/</t>
  </si>
  <si>
    <t>56.011253, 37.474933</t>
  </si>
  <si>
    <t>141730, Московская область, г. Лобня, Молодежная ул., д. 14Б</t>
  </si>
  <si>
    <t>56.018056, 37.427691</t>
  </si>
  <si>
    <t>141055, Московская область, г. Лобня, Научный городок, д. 16</t>
  </si>
  <si>
    <t>56.045152 37.482403</t>
  </si>
  <si>
    <t>Вторник  9.00-18.00
Четверг  9.00-18.00
Перерыв 13.00-14.00</t>
  </si>
  <si>
    <t>141151, Московская область, г. Лосино-Петровский, ул. Горького, д. 24А</t>
  </si>
  <si>
    <t>http://mfc.lospet.ru/</t>
  </si>
  <si>
    <t>Городской округ Луховицы/г. Луховицы</t>
  </si>
  <si>
    <t>140501, Московская область, г. Луховицы, Советский пер., д. 4 к.5</t>
  </si>
  <si>
    <t>8(496) 639-11-99</t>
  </si>
  <si>
    <t>http://mfc.mosreg.ru/</t>
  </si>
  <si>
    <t>54.981678, 39.038576</t>
  </si>
  <si>
    <t>140520, Московская область, Луховицкий район, п. Белоомут, Советская пл., д. 15</t>
  </si>
  <si>
    <t>8(496) 639-11-77</t>
  </si>
  <si>
    <t>54.940212, 39.341052</t>
  </si>
  <si>
    <t>Вторник  8.00-17.00
Четверг  8.00-17.00</t>
  </si>
  <si>
    <t>140512, Московская область, Луховицкий район, п. Астапово, ул. Зеленая, д. 38А</t>
  </si>
  <si>
    <t>54.884929, 38.963842</t>
  </si>
  <si>
    <t>понедельник  8.30-15.00 пятница 8.30-15.00 перерыв 11.30-12.00</t>
  </si>
  <si>
    <t>140530, Московская область, Луховицкий район, п. Газопроводск, ул. Центральная, д. 13</t>
  </si>
  <si>
    <t>54.838034, 39.230396</t>
  </si>
  <si>
    <t>понедельник 8.30-17.00 пятница 8.30-17.00 перерыв 11.30-12.00</t>
  </si>
  <si>
    <t>140500, Московская область, Луховицкий район, д. Головачево, ул. Мира, д. 102</t>
  </si>
  <si>
    <t>54.932543, 39.133800</t>
  </si>
  <si>
    <t>Среда  8.30-15.00 пятница 9.00--15.30 перерыв 11.30-12.00</t>
  </si>
  <si>
    <t>140513, Московская область, Луховицкий район, с. Дединово, ул. Совхозная, д. 9</t>
  </si>
  <si>
    <t>55.053792, 39.119461</t>
  </si>
  <si>
    <t>Вторник  9.00-16.00
Четверг  9.00-16.00
Перерыв 11.30-12.00</t>
  </si>
  <si>
    <t>140514, Московская область, Луховицкий район, п. Красная Пойма, ул. Школьная, д. 6</t>
  </si>
  <si>
    <t>55.001266, 39.084679</t>
  </si>
  <si>
    <t>Вторник  8.30-16.00 четверг 8.30-16.00 прерыв 11.30-12.00</t>
  </si>
  <si>
    <t>140542, Московская область, Луховицкий район, п. Фруктовая, ул. Вокзальная, д. 1А</t>
  </si>
  <si>
    <t>54.914111, 39.263593</t>
  </si>
  <si>
    <t>понедельник  9.00-15.30             среда 8.30-15.00 перерыв 11.30-12.00</t>
  </si>
  <si>
    <t>Городской округ Лыткарино/г. Лыткарино</t>
  </si>
  <si>
    <t>140083, Московская область, г. Лыткарино, квартал 3А, д. 9</t>
  </si>
  <si>
    <t>8(495) 775-48-38</t>
  </si>
  <si>
    <t>http://www.mfc50.ru/</t>
  </si>
  <si>
    <t>55.586221, 37.914689</t>
  </si>
  <si>
    <t>Городской округ Люберцы/г. Люберцы</t>
  </si>
  <si>
    <t>140000, Московская область, г. Люберцы, Октябрьский пр-кт, д. 190</t>
  </si>
  <si>
    <t>8(495) 255-19-69</t>
  </si>
  <si>
    <t>http://lubmfc.ru/</t>
  </si>
  <si>
    <t>55.676192, 37.893132</t>
  </si>
  <si>
    <t>140002, Московская область, г. Люберцы, Октябрьский пр-кт, д. 18, корп. 3</t>
  </si>
  <si>
    <t>55.690544, 37.867752</t>
  </si>
  <si>
    <t>140010, Московская область, г. Люберцы, Гагарина пр-кт, д. 22, корп. 2</t>
  </si>
  <si>
    <t>55.689915, 37.916247</t>
  </si>
  <si>
    <t>140050, Московская область, Люберецкий район, п. Красково, ул. Школьная, д. 5</t>
  </si>
  <si>
    <t>55.660851, 37.983370</t>
  </si>
  <si>
    <t>140032, Московская область, Люберецкий район, п. Малаховка, ул.Сакко и Ванцетти, д.1</t>
  </si>
  <si>
    <t>55.646873, 37.996758</t>
  </si>
  <si>
    <t>140060, Московская область, Люберецкий район, п. Октябрьский, мкр. Восточный, д. 1, пом. 037</t>
  </si>
  <si>
    <t>55.613937, 37.972053</t>
  </si>
  <si>
    <t>Понедельник 9.00-18.00
Вторник 11.00-20.00
Среда  9.00-18.00
Четверг 11.00-20.00
Пятница  9.00-18.00</t>
  </si>
  <si>
    <t>140073, Московская область, Люберецкий район, п. Томилино, мкрн Птицефабрика, д.4, корп.1, помещение 33</t>
  </si>
  <si>
    <t>55.652521, 37.929210</t>
  </si>
  <si>
    <t>143355, Московская область, Наро-Фоминский район, п. Молодежный, д. 28</t>
  </si>
  <si>
    <t>Городской округ Мытищи/г. Мытищи</t>
  </si>
  <si>
    <t>141009, Московская область, г. Мытищи, ул. Карла Маркса, д.4</t>
  </si>
  <si>
    <t>8(495) 505-59-49</t>
  </si>
  <si>
    <t>http://mfcmmr.ru/</t>
  </si>
  <si>
    <t>55.915796, 37.768133</t>
  </si>
  <si>
    <t>141052, Московская область, Мытищинский район, с. Марфино, ул. Зеленая, стр. 10</t>
  </si>
  <si>
    <t>56.074815, 37.553338</t>
  </si>
  <si>
    <t>Понедельник 9.00-18.00
Вторник  9.00-18.00
Среда  9.00-18.00
Четверг  9.00-18.00
Пятница  9.00-17.00
Перерыв 13.00-13.45</t>
  </si>
  <si>
    <t>141033, Московская область, Мытищинский район, п. Пироговский, ул. Пионерская, д. 4</t>
  </si>
  <si>
    <t>55.980503, 37.745797</t>
  </si>
  <si>
    <t>Городской округ Озёры / г.  Озёры</t>
  </si>
  <si>
    <t>140560, Московская область, г. Озёры, пл. Советская, д. 1</t>
  </si>
  <si>
    <t>8(496) 702-35-35</t>
  </si>
  <si>
    <t>http://mfc-ozery.ru/</t>
  </si>
  <si>
    <t>54.854340, 38.569617</t>
  </si>
  <si>
    <t>140574, Московская область, Озёрский район, с. Горы, ул. Новая, д. 2Б</t>
  </si>
  <si>
    <t>8(496) 704-12-48</t>
  </si>
  <si>
    <t>54.892682, 38.606144</t>
  </si>
  <si>
    <t>Вторник  9.00-13.00
Четверг 9.00-13.00</t>
  </si>
  <si>
    <t>140578, Московская область, Озёрский район, с. Клишино, ул. Новая, д. 1</t>
  </si>
  <si>
    <t>8(496) 704-13-98</t>
  </si>
  <si>
    <t>54.823279, 38.566064</t>
  </si>
  <si>
    <t>Среда  9.00-13.00
Пятница  9.00-13.00</t>
  </si>
  <si>
    <t>http://mfcozmo.ru/</t>
  </si>
  <si>
    <t>55.811891, 38.997800</t>
  </si>
  <si>
    <t>Городской округ Павловский Посад/г. Павловский Посад</t>
  </si>
  <si>
    <t>142500, Московская область, г. Павловский Посад, ул. Кропоткина, д.32</t>
  </si>
  <si>
    <t>8(496) 432-01-21 8(496) 432-33-99</t>
  </si>
  <si>
    <t>http://mfcpavpos.ru/</t>
  </si>
  <si>
    <t>55.779373, 38.647302</t>
  </si>
  <si>
    <t>142500, Московская область, г. Павловский Посад, ул. Б. Покровская, д. 42/1</t>
  </si>
  <si>
    <t>8(496) 432-33-83</t>
  </si>
  <si>
    <t>55.772777, 38.654507</t>
  </si>
  <si>
    <t>142541, Московская область, Павлово-Посадский район, п. Большие Дворы, ул. Маяковского, д. 106</t>
  </si>
  <si>
    <t>8(496) 432-33-99</t>
  </si>
  <si>
    <t>Понедельник 9.00-18.00
Вторник  9.00-13.00
Четверг  9.00-18.00
Перерыв 13.00-14.00</t>
  </si>
  <si>
    <t>142516, Московская область, Павлово-Посадский район, д. Алферово, д. 64Б</t>
  </si>
  <si>
    <t>Вторник  9.00-18.00
Среда 14.00-18.00
Перерыв 13.00-14.00</t>
  </si>
  <si>
    <t>142542, Московская область, Павлово-Посадский район, д. Кузнецы, ул. Новая, д. 1/1</t>
  </si>
  <si>
    <t>Пятница  9.00-18.00
Перерыв 13.00-14.00</t>
  </si>
  <si>
    <t>142520, Московская область, Павлово-Посадский район, д. Рахманово, д. 84</t>
  </si>
  <si>
    <t>Среда  9.00-18.00
Пятница 9.00-18.00
Перерыв 13.00-14.00</t>
  </si>
  <si>
    <t>142517, Московская область, Павлово-Посадский район, д. Евсеево, д. 13А</t>
  </si>
  <si>
    <t>55.754393, 38.704571</t>
  </si>
  <si>
    <t>Понедельник 9.00-18.00
Среда  9.00-13.00
Четверг  9.00-18.00
Перерыв 13.00-14.00</t>
  </si>
  <si>
    <t>http://podolskmfc.ru/</t>
  </si>
  <si>
    <t>55.424044, 37.524171</t>
  </si>
  <si>
    <t>55.417651, 37.518077</t>
  </si>
  <si>
    <t>54.864237, 37.207415</t>
  </si>
  <si>
    <t>http://mfcpush.ru</t>
  </si>
  <si>
    <t>54.835330, 37.616763</t>
  </si>
  <si>
    <t>http://reutov-mfc.ru/</t>
  </si>
  <si>
    <t>Городской округ Рузский/г. Руза</t>
  </si>
  <si>
    <t>143103, Московская область, г. Руза, ул. Федеративная, д. 23</t>
  </si>
  <si>
    <t>8(495) 600-43-94</t>
  </si>
  <si>
    <t>http://mfc.mosreg.ru/?mfc=ruza</t>
  </si>
  <si>
    <t>55.706430, 36.195573</t>
  </si>
  <si>
    <t>143132, Московская область, Рузский район, п. Тучково, ул. Лебеденко, д. 19</t>
  </si>
  <si>
    <t>55.600857, 36.463885</t>
  </si>
  <si>
    <t>143121, Московская область, Рузский район, с. Покровское, ул. Комсомольская, д. 21</t>
  </si>
  <si>
    <t>55.884465, 36.320499</t>
  </si>
  <si>
    <t>Понедельник 8.00-15.30
Среда  8.00-15.30
Перерыв 13.00-13.30
Пятница  8.00-14.00</t>
  </si>
  <si>
    <t>143125, Московская область, Рузский район, п. Брикет, ул. Центральная, д. 20</t>
  </si>
  <si>
    <t>55.907658, 36.440394</t>
  </si>
  <si>
    <t>Вторник  8.30-16.30
Четверг  8.30-16.30
Перерыв 13.00-13.30
Суббота  8.30-13.30</t>
  </si>
  <si>
    <t>143172, Московская область, Рузский район, п. Космодемьянский, д. 1А</t>
  </si>
  <si>
    <t>55.472936, 36.358808</t>
  </si>
  <si>
    <t>Вторник  9.30-17.00
Четверг  9.30-17.00
Суббота  9.30-16.00
Перерыв 13.00-13.30</t>
  </si>
  <si>
    <t>143160, Московская область, Рузский район, п. Дорохово, ул. Школьная, д. 1</t>
  </si>
  <si>
    <t>Понедельник 9.00-16.30
Вторник 9.00-16.30
Среда  9.00-16.30
Перерыв 13.00-13.30</t>
  </si>
  <si>
    <t>143116, Московская область, Рузский район, п. Беляная Гора, д. 1</t>
  </si>
  <si>
    <t>Четверг  8.00-16.30
Перерыв 13.00-13.30</t>
  </si>
  <si>
    <t>143144, Московская область, Рузский район, п. Колюбакино, ул. Попова, д. 22</t>
  </si>
  <si>
    <t>Понедельник 9.00-16.30
Среда  9.00-16.30
Пятница  9.00-15.30
Перерыв 13.00-13.30</t>
  </si>
  <si>
    <t>143122, Московская область, Рузский район, д. Орешки, д. 13</t>
  </si>
  <si>
    <t>Вторник  8.00-15.30
Четверг  8.00-15.30
Перерыв 13.00-13.30
Суббота  8.00-14.00</t>
  </si>
  <si>
    <t>143150, Московская область, Рузский район, д. Нестерово, д. 119</t>
  </si>
  <si>
    <t>55.626351, 36.341261</t>
  </si>
  <si>
    <t>143103, Московская область, Рузский район, д. Сытьково, ул. Родниковская, д. 26</t>
  </si>
  <si>
    <t>Вторник  9.00-16.30
Четверг  9.00-16.30
Суббота  9.00-15.30
Перерыв 13.00-13.30</t>
  </si>
  <si>
    <t>Городской округ Серебряные-Пруды/г. Серебряные Пруды</t>
  </si>
  <si>
    <t>Московская область, г. Серебряные-Пруды, ул. Первомайская, д.4</t>
  </si>
  <si>
    <t>8(496) 673-15-10</t>
  </si>
  <si>
    <t>http://mfcsp.ru/</t>
  </si>
  <si>
    <t>54.471437, 38.721820</t>
  </si>
  <si>
    <t>142955, Московская область, Серебряно-Прудский район, с. Подхожее,мкрн Юбилейный, д. 10</t>
  </si>
  <si>
    <t>8(496) 673-51-35</t>
  </si>
  <si>
    <t>54.326291, 38.558997</t>
  </si>
  <si>
    <t>Вторник 10.00-17.00
Четверг 10.00-17.00
Перерыв 13.00-14.00</t>
  </si>
  <si>
    <t>142960, Московская область, Серебряно-Прудский район, с. Узуново, ул. Советская, д. 5</t>
  </si>
  <si>
    <t>8(496) 673-62-45</t>
  </si>
  <si>
    <t>54.536387, 38.613409</t>
  </si>
  <si>
    <t>Понедельник 9.00-17.00
Вторник 9.00-17.00
Пятница 9.00-17.00
Перерыв 13.00-14.00</t>
  </si>
  <si>
    <t>142953, Московская область, Серебряно-Прудский район, п. Успенский , ул. Трудовая, д. 14</t>
  </si>
  <si>
    <t>8(496) 673-01-49</t>
  </si>
  <si>
    <t>54.432644, 38.710442</t>
  </si>
  <si>
    <t>Понедельник 8.00-17.00
Среда 8.00-17.00
Перерыв 13.00-14.00</t>
  </si>
  <si>
    <t>Городской округ Серпухов/г. Серпухов</t>
  </si>
  <si>
    <t>142203, Московская область, г. Серпухов, ул. Горького, д. 5Б</t>
  </si>
  <si>
    <t>8(496) 712-80-88</t>
  </si>
  <si>
    <t>http://www.mfcserp.ru/</t>
  </si>
  <si>
    <t>54.924208, 37.437011</t>
  </si>
  <si>
    <t>Городской округ Фрязино/г. Фрязино</t>
  </si>
  <si>
    <t>141195, Московская область, г. Фрязино, ул. Центральная, д. 12</t>
  </si>
  <si>
    <t>8(496) 255-44-26 8(496) 255-44-27</t>
  </si>
  <si>
    <t>http://mfc-fryazino.ru/</t>
  </si>
  <si>
    <t>55.955594, 38.046877</t>
  </si>
  <si>
    <t>Городской округ Химки/ г.Химки</t>
  </si>
  <si>
    <t>141400, Московская область,  г. Химки, Юбилейный пр-т, д. 67А</t>
  </si>
  <si>
    <t>8(498) 683-63-63</t>
  </si>
  <si>
    <t>http://hmfc.ru/</t>
  </si>
  <si>
    <t>55.896225, 37.409363</t>
  </si>
  <si>
    <t>141400, Московская область,  г. Химки, Юбилейный пр-т, д. 67Б</t>
  </si>
  <si>
    <t>55.895412, 37.409363</t>
  </si>
  <si>
    <t>141408, Московская область, г. Химки, Новосходненское ш., д. 1</t>
  </si>
  <si>
    <t>55.941925, 37.291546</t>
  </si>
  <si>
    <t>56.009167, 38.379840</t>
  </si>
  <si>
    <t>Волоколамский муниципальный район/Городское поселение Волоколамск (административный центр района)</t>
  </si>
  <si>
    <t>143600, Московская область, г. Волоколамск, ул. Революционная,  д.3</t>
  </si>
  <si>
    <t>8(496) 363-20-94 8(496) 363-20-92</t>
  </si>
  <si>
    <t>http://www.mfc-volokolamsk.com/</t>
  </si>
  <si>
    <t>56.035205, 35.959001</t>
  </si>
  <si>
    <t>8(496) 363-20-94</t>
  </si>
  <si>
    <t>55.500371, 38.650114</t>
  </si>
  <si>
    <t>http://mfc-dmitrov.ru/</t>
  </si>
  <si>
    <t>56.290353, 37.483169</t>
  </si>
  <si>
    <t>56.373672, 37.325323</t>
  </si>
  <si>
    <t>140600, Московская область, г. Зарайск, ул. Советская, д. 23</t>
  </si>
  <si>
    <t>54.758743, 38.882281</t>
  </si>
  <si>
    <t>143500, Московская область, г. Истра, пл. Революции, д. 2</t>
  </si>
  <si>
    <t>8(496) 314-02-70 8(496) 314-02-74</t>
  </si>
  <si>
    <t>http://mfcistra.ru/</t>
  </si>
  <si>
    <t>55.914767, 36.860237</t>
  </si>
  <si>
    <t>143530, Московская область, Истринский район, г. Дедовск, ул. Ударная, д. 3А</t>
  </si>
  <si>
    <t>8(498) 729-03-45</t>
  </si>
  <si>
    <t>55.857837, 37.120033</t>
  </si>
  <si>
    <t>143590, Московская область, Истринский район, п. Снегири, ул. Панфилова, д. 12</t>
  </si>
  <si>
    <t>8(498) 314-02-74 8(498) 314-02-77</t>
  </si>
  <si>
    <t>55.888372, 37.036380</t>
  </si>
  <si>
    <t>Вторник  9.00-18.00
Четверг 14.00-18.00
Перерыв 13.00-14.00</t>
  </si>
  <si>
    <t>143514, Московская область, Истринский район, д. Бужарово, ул. Центральная, д. 10</t>
  </si>
  <si>
    <t>55.989159, 36.791679</t>
  </si>
  <si>
    <t>Четверг 9.00-18.00
Перерыв 13.00-14.00</t>
  </si>
  <si>
    <t>143517, Московская область, Истринский район, п. Глебовский, ул. Гагарина, д. 31</t>
  </si>
  <si>
    <t>55.945831, 36.710337</t>
  </si>
  <si>
    <t>Понедельник 9.00-18.00
Среда  9.00-18.00
Пятница  9.00-13.00
Перерыв 13.00-14.00</t>
  </si>
  <si>
    <t>55.921920, 36.959497</t>
  </si>
  <si>
    <t>Вторник 14.00-18.00
Четверг 9.00-18.00
Перерыв 13.00-14.00</t>
  </si>
  <si>
    <t>Четверг 9.00-17.00</t>
  </si>
  <si>
    <t>143522, Московская область, Истринский район, д. Кострово, ул. Центральная, д. 31</t>
  </si>
  <si>
    <t>Вторник  9.00-18.00
Перерыв 13.00-14.00</t>
  </si>
  <si>
    <t>143550, Московская область, Истринский район, п. Первомайский, д. 30</t>
  </si>
  <si>
    <t>55.913909, 36.797572</t>
  </si>
  <si>
    <t>Вторник 9.00-18.00
Четверг 9.00-18.00
Перерыв 13.00-14.00</t>
  </si>
  <si>
    <t>143517, Московская область, Истринский район, с.Новопетровское, ул. Полевая, д. 1А</t>
  </si>
  <si>
    <t>Понедельник 9.00-18.00
Среда  9.00-18.00
Пятница 14.00-18.00
Перерыв 13.00-14.00</t>
  </si>
  <si>
    <t>143582, Московская область, Истринский район, д. Покровское, ул. Центральная, д. 22</t>
  </si>
  <si>
    <t>55.810268, 37.008515</t>
  </si>
  <si>
    <t>143573, Московская область, Истринский район, с. Онуфриево, ул. Центральная, д. 1</t>
  </si>
  <si>
    <t>55.850565, 36.511315</t>
  </si>
  <si>
    <t>Понедельник 10.00-17.00
Перерыв 13.00-14.00</t>
  </si>
  <si>
    <t>Понедельник 9.00-18.00
Среда  9.00-18.00
Пятница 9.00-13.00
Перерыв 13.00-14.00</t>
  </si>
  <si>
    <t>143581, Московская область, Истринский район, с. Павловская Слобода, ул. Октябрьская, д. 5</t>
  </si>
  <si>
    <t>55.811791, 37.085554</t>
  </si>
  <si>
    <t>143560, Московская область, Истринский район, п. Курсаково, д. 1</t>
  </si>
  <si>
    <t>55.959712, 36.567226</t>
  </si>
  <si>
    <t>http://mfcklin.ru/</t>
  </si>
  <si>
    <t>56.335999, 36.734555</t>
  </si>
  <si>
    <t>56.441981, 36.556105</t>
  </si>
  <si>
    <t>140477, Московская область, Коломенский район, п. Пески, ул. Советская, д. 20</t>
  </si>
  <si>
    <t>8(496) 617-42-54</t>
  </si>
  <si>
    <t>55.209617, 38.771934</t>
  </si>
  <si>
    <t>Понедельник 8.00-17.00
Четверг 13.00-17.00
Перерыв 12.00-13.00</t>
  </si>
  <si>
    <t>140478, Московская область, Коломенский район, с. Акатьево, ул. Юбилейная, д. 19А</t>
  </si>
  <si>
    <t>8(496) 617-12-19</t>
  </si>
  <si>
    <t>54.980937, 38.752863</t>
  </si>
  <si>
    <t>Среда 13.00-17.00
Пятница 8.00-17.00
Перерыв 12.00-13.00</t>
  </si>
  <si>
    <t>140452, Московская область, Коломенский район, п. Биорки, д. 26</t>
  </si>
  <si>
    <t>8(496) 617-99-41</t>
  </si>
  <si>
    <t>55.051313, 38.609752</t>
  </si>
  <si>
    <t>Понедельник 8.00-17.00
Среда  8.00-12.00
Четверг  8.00-17.00
Перерыв 12.00-13.00</t>
  </si>
  <si>
    <t>140492, Московская область, Коломенский район, д. Зарудня, д. 39, кв. 3.</t>
  </si>
  <si>
    <t>8(496) 617-19-81</t>
  </si>
  <si>
    <t>55.119322, 39.078287</t>
  </si>
  <si>
    <t>Вторник 8.00-17.00
Четверг  8.00-17.00
Пятница  8.00-12.00
Перерыв 12.00-13.00</t>
  </si>
  <si>
    <t>140479, Московская область, Коломенский район, п. Пирочи , ул. Центральная, д .5 </t>
  </si>
  <si>
    <t>8(496) 617-25-18</t>
  </si>
  <si>
    <t>55.072113, 38.956889</t>
  </si>
  <si>
    <t>Понедельник 8.00-17.00
Среда  8.00-17.00
Пятница 13.00-17.00
Перерыв 12.00-13.00</t>
  </si>
  <si>
    <t>140473, Московская область, Коломенский район, с. Непецино, д. 30</t>
  </si>
  <si>
    <t>8(496) 617-70-03</t>
  </si>
  <si>
    <t>55.204541, 38.612043</t>
  </si>
  <si>
    <t>Понедельник 8.00-17.00
Среда  8.00-17.00
Четверг  8.00-12.00
Перерыв 12.00-13.00</t>
  </si>
  <si>
    <t>140491, Московская область, Коломенский район, п. Сергиевский, ул. Центральная, д. 18</t>
  </si>
  <si>
    <t>8(496) 617-66-79</t>
  </si>
  <si>
    <t>55.099413, 38.857247</t>
  </si>
  <si>
    <t>Вторник 8.00-17.00
Четверг 13.00-17.00 
Пятница 8.00-17.00
Перерыв 12.00-13.00</t>
  </si>
  <si>
    <t>140471, Московская область, Коломенский район, п. Проводник, ул. Новая, д. 3, кв. 43</t>
  </si>
  <si>
    <t>8(496) 617-34-39</t>
  </si>
  <si>
    <t>55.140991, 38.584995</t>
  </si>
  <si>
    <t>Вторник 8.00-17.00
Перерыв 12.00-13.00</t>
  </si>
  <si>
    <t>140483, Московская область, Коломенский район, п. Радужный, д. 34</t>
  </si>
  <si>
    <t>8(496) 617-09-18</t>
  </si>
  <si>
    <t>55.134198, 38.725734</t>
  </si>
  <si>
    <t>Понедельник 8.00-17.00
Вторник  8.00-17.00
Среда  8.00-17.00
Четверг  8.00-17.00
Пятница  8.00-17.00
Перерыв 12.00-13.00</t>
  </si>
  <si>
    <t>140480, Московская область, Коломенский район, с. Нижнее Хорошово, д. 1А</t>
  </si>
  <si>
    <t>8(496) 617-27-46</t>
  </si>
  <si>
    <t>55.142822, 38.785543</t>
  </si>
  <si>
    <t>Вторник 8.00-17.00
Четверг 8.00-12.00
Перерыв 12.00-13.00</t>
  </si>
  <si>
    <t>http://mfcvidnoe.ru/</t>
  </si>
  <si>
    <t>55.553381, 37.692591</t>
  </si>
  <si>
    <t>143800, Московская область, п. Лотошино, ул. Школьная, д. 19</t>
  </si>
  <si>
    <t>56.225028, 35.639371</t>
  </si>
  <si>
    <t>http://moz-mfc.ru/</t>
  </si>
  <si>
    <t>143302, Московская область, г. Наро-Фоминск, ул. Полубоярова, д. 8</t>
  </si>
  <si>
    <t>8(496) 347-77-77</t>
  </si>
  <si>
    <t>55.383858, 36.744581</t>
  </si>
  <si>
    <t>143360, Московская область, Наро-Фоминский район, г. Апрелевка, ул. Парковая, стр. 1Б</t>
  </si>
  <si>
    <t>8(496) 347-77-57</t>
  </si>
  <si>
    <t>55.553123, 37.071669</t>
  </si>
  <si>
    <t>143330, Московская область, Наро-Фоминский район, г. Верея, Советская пл., д. 2</t>
  </si>
  <si>
    <t>55.343005, 36.185676</t>
  </si>
  <si>
    <t>Понедельник 9.00-19.00
Среда  9.00-19.00</t>
  </si>
  <si>
    <t>143370, Московская область, Наро-Фоминский район, д. Тарасково, ул. Центральная, д. 1А</t>
  </si>
  <si>
    <t>8(496) 347-77-67</t>
  </si>
  <si>
    <t>55.565879, 36.997672</t>
  </si>
  <si>
    <t>143345, Московская область, Наро-Фоминский район, п. Селятино, общежитие №2</t>
  </si>
  <si>
    <t>55.516578, 36.982944</t>
  </si>
  <si>
    <t>Понедельник 9.00-19.00
Вторник  9.00-19.00</t>
  </si>
  <si>
    <t>143322, Московская область, Наро-Фоминский район, п. Атепцево, ул. Совхозная, д. 3</t>
  </si>
  <si>
    <t>55.331695, 36.756349</t>
  </si>
  <si>
    <t>Понедельник 9.00-19.00
Четверг  9.00-19.00</t>
  </si>
  <si>
    <t>143333, Московская область, Наро-Фоминский район, д. Веселево, д. 60</t>
  </si>
  <si>
    <t>55.299035, 36.091245</t>
  </si>
  <si>
    <t>143336, Московская область, Наро-Фоминский район, д. Волченки, ул. Центральная, д. 11</t>
  </si>
  <si>
    <t>55.317903, 36.245308</t>
  </si>
  <si>
    <t>Четверг 8.00-20.00</t>
  </si>
  <si>
    <t>143316, Московская область, Наро-Фоминский район, д. Таширово, ул. Центральная, д. 5</t>
  </si>
  <si>
    <t>55.430191, 36.664765</t>
  </si>
  <si>
    <t>Ногинский муниципальный район/Городское поселение Ногинск</t>
  </si>
  <si>
    <t>142400, Московская область, г. Ногинск, ул.3-го Интернационала, д. 80</t>
  </si>
  <si>
    <t>8(496) 514-10-40 8(496) 514-50-40</t>
  </si>
  <si>
    <t>http://mfcnoginsk.ru/</t>
  </si>
  <si>
    <t>55.853855, 38.433737</t>
  </si>
  <si>
    <t>55.835321, 38.284994</t>
  </si>
  <si>
    <t>55.713572, 38.215195</t>
  </si>
  <si>
    <t>Ногинский муниципальный район/Сельское поселение Мамонтовское</t>
  </si>
  <si>
    <t>142439, Московская область, Ногинский район,  с. Мамонтово, ул. Горького</t>
  </si>
  <si>
    <t>8(496) 510-14-05</t>
  </si>
  <si>
    <t>55.950003, 38.555465</t>
  </si>
  <si>
    <t>Понедельник 8.00-17.00
Среда  8.00-17.00
Пятница  8.00-12.00
Перерыв 12.00-13.00</t>
  </si>
  <si>
    <t>http://www.odinmfc.ru/</t>
  </si>
  <si>
    <t>http://www.ld-mfc.ru/</t>
  </si>
  <si>
    <t>Понедельник 9.00-18.00
Вторник  9.00-18.00
Среда  9.00-18.00
Четверг  9.00-18.00
Пятница  9.00-18.00</t>
  </si>
  <si>
    <t>Орехово-Зуевский муниципальный район/Городское поселение Куровское</t>
  </si>
  <si>
    <t>142621, Московская область, Орехово-Зуевский район, г. Куровское, ул. Новинское шоссе, д. 10</t>
  </si>
  <si>
    <t>8(496) 411-04-94</t>
  </si>
  <si>
    <t>55.591971, 38.923965</t>
  </si>
  <si>
    <t>55.702528, 38.958601</t>
  </si>
  <si>
    <t>Пушкинский муниципальный район/Городское поселение Пушкино</t>
  </si>
  <si>
    <t>http://mfcpmr.ru/</t>
  </si>
  <si>
    <t>Раменский муниципальный район/Городское поселение Раменское</t>
  </si>
  <si>
    <t>140105, Московская область, г. Раменское, ул. Воровского, д. 3/1</t>
  </si>
  <si>
    <t>8(496) 465-90-20</t>
  </si>
  <si>
    <t>http://mfc-ramenskoye.ru/</t>
  </si>
  <si>
    <t>55.571413, 38.212931</t>
  </si>
  <si>
    <t>140105, Московская область, г. Раменское, ул. Кирова, д. 15А</t>
  </si>
  <si>
    <t>8(496) 465-90-19</t>
  </si>
  <si>
    <t>55.576136, 38.206741</t>
  </si>
  <si>
    <t>8(496) 465-90-16</t>
  </si>
  <si>
    <t>55.617551, 38.100812</t>
  </si>
  <si>
    <t>Вторник  9.00-17.00
Четверг  9.00-17.00
Пятница 9.00-16.00
Перерыв 13.00-14.00</t>
  </si>
  <si>
    <t>Раменский муниципальный район/Сельское поселение Островецкое</t>
  </si>
  <si>
    <t>140125, Московская область, Раменский район, д. Островцы, ул. Центральная, д. 24</t>
  </si>
  <si>
    <t>55.587753, 38.008043</t>
  </si>
  <si>
    <t>Сергиево-Посадский муниципальный район/Городское поселение Сергиев Посад</t>
  </si>
  <si>
    <t>141310, Московская область, г. Сергиев Посад, Проспект Красной Армии, д.169</t>
  </si>
  <si>
    <t>8(496) 551-50-20</t>
  </si>
  <si>
    <t>http://www.mfc-spmr.ru/</t>
  </si>
  <si>
    <t>56.315728, 38.134433</t>
  </si>
  <si>
    <t>Солнечногорский муниципальный район/Городское поселение Солнечногорск</t>
  </si>
  <si>
    <t>141503, Московская область, г. Солнечногорск, ул. Тельнова, д.3/2</t>
  </si>
  <si>
    <t>8(495) 777-39-91 8(496) 263-86-44</t>
  </si>
  <si>
    <t>http://www.mfcsmr.ru/</t>
  </si>
  <si>
    <t>56.178671, 36.986092</t>
  </si>
  <si>
    <t>8(495) 777-30-85</t>
  </si>
  <si>
    <t>Солнечногорский муниципальный район/Сельское поселение Пешковское</t>
  </si>
  <si>
    <t>141595, Московская область, Солнечногорский район, д. Радумля, д. 14</t>
  </si>
  <si>
    <t>56.075976, 37.120975</t>
  </si>
  <si>
    <t>Вторник 9.00-17.00
Четверг 9.00-17.00
Суббота 9.00-13.00</t>
  </si>
  <si>
    <t>141595, Московская область, Солнечногорский район, д. Чашниково, д. 22</t>
  </si>
  <si>
    <t>56.031370, 37.174564</t>
  </si>
  <si>
    <t>http://mfc-st.ru/</t>
  </si>
  <si>
    <t>Талдомский муниципальный район/Городское поселение Талдом (административный центр)</t>
  </si>
  <si>
    <t>141900, Московская область, г. Талдом, Карла Маркса пл., д.13</t>
  </si>
  <si>
    <t>8(496) 203-34-35</t>
  </si>
  <si>
    <t>http://www.mfc-taldom.ru/</t>
  </si>
  <si>
    <t>56.731319, 37.527058</t>
  </si>
  <si>
    <t>142306, Московская область, г. Чехов, Советская пл., д. 3</t>
  </si>
  <si>
    <t>8(496) 727-74-12</t>
  </si>
  <si>
    <t>http://chehovmfc.ru/</t>
  </si>
  <si>
    <t>55.143147, 37.454887</t>
  </si>
  <si>
    <t>Вторник  8.00-17.00
Среда  8.00-17.00
Четверг  8.00-17.00
Пятница  8.00-17.00
Суббота  8.00-17.00
Перерыв 12.00-13.00</t>
  </si>
  <si>
    <t>142307, Московская область, г. Чехов, ул. Чехова, д. 5</t>
  </si>
  <si>
    <t>55.148395, 37.486275</t>
  </si>
  <si>
    <t>Понедельник 9.00-18.00
Вторник  9.00-18.00
Среда  9.00-18.00
Четверг  9.00-18.00
Пятница 9.00-17.00
Перерыв 13.00-14.00</t>
  </si>
  <si>
    <t>142307, Московская область, г. Чехов, мкрн Венюково, ул. Гагарина, д. 42А</t>
  </si>
  <si>
    <t>55.166269, 37.433103</t>
  </si>
  <si>
    <t>Вторник  9.00-18.00
Четверг  9.00-18.00
Суббота  9.00-13.00
Перерыв 12.00-13.00</t>
  </si>
  <si>
    <t>142350, Московская область, Чеховский район, п. Столбовая, ул. Парковая, д. 2</t>
  </si>
  <si>
    <t>55.250059, 37.495994</t>
  </si>
  <si>
    <t>Вторник  9.00-18.00
Среда  9.00-18.00
Четверг  9.00-18.00
Пятница  9.00-18.00
Суббота  9.00-18.00
Перерыв 13.00-14.00</t>
  </si>
  <si>
    <t>142324, Московская область, Чеховский район, д. Крюково, д. 16</t>
  </si>
  <si>
    <t>55.101200, 37.553720</t>
  </si>
  <si>
    <t>Понедельник 9.00-18.00
Среда  9.00-18.00
Суббота  9.00-13.00
Перерыв 13.00-14.00</t>
  </si>
  <si>
    <t>142324, Московская область, Чеховский район, с. Новый Быт, ул. Новая, д. 8</t>
  </si>
  <si>
    <t>55.057749, 37.601528</t>
  </si>
  <si>
    <t>Понедельник 9.00-17.00
Вторник  9.00-17.00
Среда  9.00-17.00
Четверг  9.00-17.00
Пятница 9.00-17.00
Перерыв 13.00-14.00</t>
  </si>
  <si>
    <t>142370, Московская область, Чеховский  район, с. Троицкое, д. 46</t>
  </si>
  <si>
    <t>8(496) 727-74-11</t>
  </si>
  <si>
    <t>55.243141, 37.634236</t>
  </si>
  <si>
    <t>Понедельник 9.00-19.00
Вторник  10.00-20.00
Среда  9.00-19.00
Четверг  9.00-19.00
Пятница  9.00-19.00
Суббота 9.00-13.00</t>
  </si>
  <si>
    <t>142323, Московская область, Чеховский район, с. Шарапово, ул. Ленина, д. 7</t>
  </si>
  <si>
    <t>55.189568, 37.260923</t>
  </si>
  <si>
    <t>Среда  9.00-18.00
Пятница  9.00-18.00
Суббота  9.00-13.00
Перерыв 13.00-14.00</t>
  </si>
  <si>
    <t>142340, Московская область, Чеховский район, с. Дубна, д. 30</t>
  </si>
  <si>
    <t>Понедельник 9.00-17.00
Вторник  9.00-17.00
Среда  9.00-17.00
Четверг  9.00-17.00
Пятница 9.00-16.00
Перерыв 13.00-14.00</t>
  </si>
  <si>
    <t>140700, Московская область, г. Шатура, ул. Интернациональная, д.8</t>
  </si>
  <si>
    <t>8(496) 452-25-11</t>
  </si>
  <si>
    <t>http://mfc.shatura.ru/</t>
  </si>
  <si>
    <t>55.574391, 39.545689</t>
  </si>
  <si>
    <t>Понедельник 8.00-20.00
Вторник  8.00-20.00
Среда  8.00-20.00
Четверг  8.00-20.00
Пятница  8.00-20.00
Суббота  9.00-15.00</t>
  </si>
  <si>
    <t>140700, Московская область, Шатурский район, п. Шатурторф, ул. Интернациональная, д. 26</t>
  </si>
  <si>
    <t>55.562286, 39.425037</t>
  </si>
  <si>
    <t>Вторник  8.00-14.00
Четверг 14.00-20.00</t>
  </si>
  <si>
    <t>140722, Московская область, Шатурский район, п. Мишеронский, ул. Урицкого, д. 20</t>
  </si>
  <si>
    <t>55.718953, 39.737057</t>
  </si>
  <si>
    <t>Понедельник 8.00-17.00
Вторник  8.00-17.00
Среда  8.00-17.00
Четверг  8.00-17.00
Пятница  8.00-17.00
Перерыв 13.00-14.00</t>
  </si>
  <si>
    <t>140721, Московская область, Шатурский район, п. Бакшеево, ул. 1 Мая, д. 7А</t>
  </si>
  <si>
    <t>140742, Московская область, Шатурский район, п. Черусти, ул. Новая, д. 16</t>
  </si>
  <si>
    <t>140750, Московская область, Шатурский район, с. Дмитровский Погост, ул. Ленина, д. 1</t>
  </si>
  <si>
    <t>Понедельник 8.00-17.00
Вторник  8.00-17.00
Среда  8.00-17.00
Пятница  8.00-17.00
Перерыв 13.00-14.00</t>
  </si>
  <si>
    <t>140740, Московская область, Шатурский район, п. ЦУС «МИР»,  д. 13</t>
  </si>
  <si>
    <t>Вторник  8.00-19.00
Четверг  8.00-19.00
Перерыв 13.00-14.00</t>
  </si>
  <si>
    <t>140740, Московская область, Шатурский район, п. Туголесский бор, ул. Горького, д. 19</t>
  </si>
  <si>
    <t>Понедельник 8.00-19.00
Пятница  8.00-19.00
Перерыв 13.00-14.00</t>
  </si>
  <si>
    <t>140763, Московская область, Шатурский район, с. Пышлицы, д. 55А</t>
  </si>
  <si>
    <t>Понедельник 8.00-17.00
Пятница  8.00-17.00
Перерыв 13.00-14.00</t>
  </si>
  <si>
    <t>140753, Московская область, Шатурский район, п. Радовицкий, ул. Мира, д. 20</t>
  </si>
  <si>
    <t>Четверг  8.00-17.00
Перерыв 12.00-13.00</t>
  </si>
  <si>
    <t>http://mfcsch.ru/</t>
  </si>
  <si>
    <t>55.914151, 38.002096</t>
  </si>
  <si>
    <t>55.845511, 38.200085</t>
  </si>
  <si>
    <t>Щёлковский муниципальный район/Городское поселение Свердловский</t>
  </si>
  <si>
    <t>8(496) 250-15-88</t>
  </si>
  <si>
    <t>55.900128, 38.144641</t>
  </si>
  <si>
    <t>56.134255, 38.446475</t>
  </si>
  <si>
    <t>55.807187, 37.845026</t>
  </si>
  <si>
    <t>Необходимо открыть окон для 100% охвата в 2017 г. (с учетом прироста населения)</t>
  </si>
  <si>
    <t>Городской округ Шатура/г. Шатура</t>
  </si>
  <si>
    <t>Городской округ Истра/г. Истра</t>
  </si>
  <si>
    <t>142003, Московская область, г. Домодедово, мкрн Западный, ул. Талалихина, д. 8</t>
  </si>
  <si>
    <t>8(496) 792-41-88</t>
  </si>
  <si>
    <t>55.422968, 37.768777</t>
  </si>
  <si>
    <t>141730, Московская область, г. Лобня, ул. Победы, д.8</t>
  </si>
  <si>
    <t>56.007891, 37.468551</t>
  </si>
  <si>
    <t>1.1</t>
  </si>
  <si>
    <t>Дата закрытия (для ликвидированных)</t>
  </si>
  <si>
    <t>1.</t>
  </si>
  <si>
    <t>3.</t>
  </si>
  <si>
    <t>55.760195, 37.859688</t>
  </si>
  <si>
    <t>Понедельник 8.00-20.00
Вторник  8.00-20.00
Среда  8.00-20.00
Четверг  8.00-20.00
Пятница  8.00-20.00
Суббота  8.00-20.01</t>
  </si>
  <si>
    <t>56.357889, 37.531299</t>
  </si>
  <si>
    <t>8(496) 503-37-39</t>
  </si>
  <si>
    <t>56.016959, 37.854396</t>
  </si>
  <si>
    <t>141140, Московская область, Щелковский район, п. Свердловский, ул. Алексея Короткова, д.5, пом.3</t>
  </si>
  <si>
    <t>143430, Московская область, Красногорский район, п. Нахабино, ул. Советская, д. 22</t>
  </si>
  <si>
    <t>Понедельник 09.00-18.00
Вторник  11.00-20.00
Среда  09.00-18.00
Четверг  11.00-20.00
Пятница  09.00-18.00
Перерыв  13.00-14.00</t>
  </si>
  <si>
    <t>Понедельник  9.00-18.00
Среда  9.00-18.00
Пятница  9.00-18.00
Перерыв 13.00-14.01</t>
  </si>
  <si>
    <t>Численность населения на 01.01.2017</t>
  </si>
  <si>
    <t>143511, Московская область, Истринский район, п. Агрогородок, д. 23</t>
  </si>
  <si>
    <t>143541, Московская область, Истринский район, д. Павловское, д. 101</t>
  </si>
  <si>
    <t>Городской округ Озёры</t>
  </si>
  <si>
    <t>55.760276, 38.084876</t>
  </si>
  <si>
    <t>8(495) 151-20-03</t>
  </si>
  <si>
    <t>142207, Московская область, г. Серпухов, Борисовское ш., д. 17А</t>
  </si>
  <si>
    <t>141191, Московская область, г. Фрязино, ул. Нахимова, д. 23</t>
  </si>
  <si>
    <t>Городской округ Балашиха</t>
  </si>
  <si>
    <t>Городской округ Бронницы</t>
  </si>
  <si>
    <t>Городской округ Власиха</t>
  </si>
  <si>
    <t>Городской округ Восход</t>
  </si>
  <si>
    <t>Городской округ Долгопрудный</t>
  </si>
  <si>
    <t>Городской округ Домодедово</t>
  </si>
  <si>
    <t>Городской округ Дубна</t>
  </si>
  <si>
    <t>Городской округ Жуковский</t>
  </si>
  <si>
    <t>Городской округ Звенигород</t>
  </si>
  <si>
    <t>Городской округ Истра</t>
  </si>
  <si>
    <t>Городской округ Кашира</t>
  </si>
  <si>
    <t>Городской округ Королёв</t>
  </si>
  <si>
    <t>Городской округ Котельники</t>
  </si>
  <si>
    <t>Городской округ Красногорск</t>
  </si>
  <si>
    <t>Городской округ Краснознаменск</t>
  </si>
  <si>
    <t>Городской округ Лобня</t>
  </si>
  <si>
    <t>Городской округ Луховицы</t>
  </si>
  <si>
    <t>Городской округ Лыткарино</t>
  </si>
  <si>
    <t>Городской округ Люберцы</t>
  </si>
  <si>
    <t>Городской округ Молодёжный</t>
  </si>
  <si>
    <t>Городской округ Мытищи</t>
  </si>
  <si>
    <t>Городской округ Наро-Фоминский</t>
  </si>
  <si>
    <t>Городской округ Наро-Фоминский/г. Наро-Фоминск</t>
  </si>
  <si>
    <t>Городской округ Павловский Посад</t>
  </si>
  <si>
    <t>Городской округ Реутов</t>
  </si>
  <si>
    <t>Городской округ Рузский</t>
  </si>
  <si>
    <t>Городской округ Серебряные-Пруды</t>
  </si>
  <si>
    <t>Городской округ Серпухов</t>
  </si>
  <si>
    <t>Городской округ Фрязино</t>
  </si>
  <si>
    <t>Городской округ Химки</t>
  </si>
  <si>
    <t>Городской округ Черноголовка</t>
  </si>
  <si>
    <t>Городской округ Шатура</t>
  </si>
  <si>
    <t>Городской округ Чехов/г. Чехов</t>
  </si>
  <si>
    <t>Городской округ Чехов</t>
  </si>
  <si>
    <t>Городской округ Электросталь</t>
  </si>
  <si>
    <t>Городской округ Лосино-Петровский</t>
  </si>
  <si>
    <t>Городской округ Подольск</t>
  </si>
  <si>
    <t>Городской округ Ступино</t>
  </si>
  <si>
    <t>Городской округ Коломенский</t>
  </si>
  <si>
    <t>Городской округ Коломенский/г. Коломна</t>
  </si>
  <si>
    <t>55.418487, 37.839977</t>
  </si>
  <si>
    <t>142007, Московская область, г. Домодедово, мкрн Авиационный, ул. Ильюшина, д. 2А</t>
  </si>
  <si>
    <t>55.744774, 36.875375</t>
  </si>
  <si>
    <t>140081, Московская область, г. Лыткарино, ул. Ухтомского, д. 29</t>
  </si>
  <si>
    <t>142400, Московская область, г. Ногинск, ул.Володарского, д. 22</t>
  </si>
  <si>
    <t>142400, Московская область, г. Ногинск, ул.Рогожская, д. 89</t>
  </si>
  <si>
    <t>142409, Московская область, п. Ногинск-9, ул. Королева, д. 8</t>
  </si>
  <si>
    <t>здание администрации</t>
  </si>
  <si>
    <t>отдельно стоящее здание</t>
  </si>
  <si>
    <t>жилое здание</t>
  </si>
  <si>
    <t>помещение коммерческой организации</t>
  </si>
  <si>
    <t>БТИ</t>
  </si>
  <si>
    <t>банк</t>
  </si>
  <si>
    <t>ТЦ</t>
  </si>
  <si>
    <t>Иное</t>
  </si>
  <si>
    <t>Размещение офиса МФЦ (заполняется только для МФЦ)</t>
  </si>
  <si>
    <t>Уточнеие в случае размещения офиса МФЦ в коммерческой организации</t>
  </si>
  <si>
    <t>Городской округ Звездный городок</t>
  </si>
  <si>
    <t>https://mfc-vlasiha.ru/</t>
  </si>
  <si>
    <t>8(498) 786-15-08</t>
  </si>
  <si>
    <t>55.955900, 38.031112</t>
  </si>
  <si>
    <t>140742, Московская область, Шатурский район, п. Черусти, ул. Вокзальная, д. 14</t>
  </si>
  <si>
    <t>http://мфц-лотошино.рф</t>
  </si>
  <si>
    <t>55.685541, 37.877482</t>
  </si>
  <si>
    <t>141304, Московская область, г. Сергиев Посад, Клементьевская ул., д. 72</t>
  </si>
  <si>
    <t>140002, Московская область, г. Люберцы, Октябрьский пр-кт, вл. 112</t>
  </si>
  <si>
    <t>141207, Московская область, г. Пушкино, ул.  1-я Серебрянская, д. 21</t>
  </si>
  <si>
    <t>143185, Московская область, г. Звенигород, мкрн. Супонево, кор. 3</t>
  </si>
  <si>
    <t>143989, Московская область, г. Балашиха, мкр-н Ольгино, ул. Жилгородок, д. 7</t>
  </si>
  <si>
    <t>143900, Московская область, г. Балашиха, пр-т Ленина, д. 45, пом. 3</t>
  </si>
  <si>
    <t xml:space="preserve">143980, Московская область, г. Балашиха, мкр-н Железнодорожный, Саввинское ш., д. 4, корп. 2 </t>
  </si>
  <si>
    <t>142500, Московская область, г. Павловский Посад, ул. Б. Покровская, д. 37</t>
  </si>
  <si>
    <t>143983, Московская область, г. Балашиха, мкрн. Керамик, ул. Керамическая, д. 20</t>
  </si>
  <si>
    <t>55.747039, 37.972928</t>
  </si>
  <si>
    <t xml:space="preserve">141983, Московская область, г. Дубна, ул. Тверская, д. 9 </t>
  </si>
  <si>
    <t>56.760727, 37.137656</t>
  </si>
  <si>
    <t>143360, Московская область, Наро-Фоминский район, г. Апрелевка, ул. Августовская, стр. 14</t>
  </si>
  <si>
    <t>55.549669, 37.068720</t>
  </si>
  <si>
    <t>+1 окно</t>
  </si>
  <si>
    <t>Добаление ТОСП на 3 окна в связи с увеличением численности населения. Перенос 8 окон МФЦ в ТОСП (создание 3 новых ТОСП 3,2,2 окна соответсенно, добавление 1 окна в существующий ТОСП)</t>
  </si>
  <si>
    <t>БЫЛО</t>
  </si>
  <si>
    <t>СТАЛО</t>
  </si>
  <si>
    <t>Добавление МФЦ на 2 окна.</t>
  </si>
  <si>
    <t>Перенос 2 окон МФЦ в ТОСП</t>
  </si>
  <si>
    <t>Переезд офиса МФЦ в другое помещение</t>
  </si>
  <si>
    <t>Перенос 2 окон ТОСП в МФЦ</t>
  </si>
  <si>
    <t>Основание для внесения изменений письма 101Исх-6363 от 02.10.2017 и 101Исх-6627 от 12.10.2017</t>
  </si>
  <si>
    <t xml:space="preserve">Основание для внесения изменений - </t>
  </si>
  <si>
    <t>Основание для внесения изменений - 107Ин-4282 от 25.08.2017</t>
  </si>
  <si>
    <t>Основание для внесения изменений - 108-017исх-180 от 16.10.2017</t>
  </si>
  <si>
    <t>Городской округ Коломна/г. Коломна</t>
  </si>
  <si>
    <t>Городской округ Коломна</t>
  </si>
  <si>
    <t>Коломенский муниципальный район</t>
  </si>
  <si>
    <t>Коломенский муниципальный район/Городское поселение Пески</t>
  </si>
  <si>
    <t>Коломенский муниципальный район/Сельское поселение Акатьевское</t>
  </si>
  <si>
    <t>Коломенский муниципальный район/Сельское поселение Биорковское</t>
  </si>
  <si>
    <t>Коломенский муниципальный район/Сельское поселение Заруденское</t>
  </si>
  <si>
    <t>Коломенский муниципальный район/Сельское поселение Непецинское</t>
  </si>
  <si>
    <t>Коломенский муниципальный район/Сельское поселение Пестриковское</t>
  </si>
  <si>
    <t>Коломенский муниципальный район/Сельское поселение Проводниковское</t>
  </si>
  <si>
    <t>Коломенский муниципальный район/Сельское поселение Радужное</t>
  </si>
  <si>
    <t>Коломенский муниципальный район/Сельское поселение Хорошовское</t>
  </si>
  <si>
    <t>Объединение муниципальных образований, перенос  8 окон ТОСП в МФЦ, добавление 1 окна МФЦ</t>
  </si>
  <si>
    <t>Основание для внесения изменений - Закон Московской области № 36/2017-ОЗ, письмо 115Исх-5079/2017 от 02.10.2017</t>
  </si>
  <si>
    <t>Основание для внесения изменений - письмо 117-026Исх-34/2017 от 05.10.2017</t>
  </si>
  <si>
    <t>Перенос 1 окна МФЦ в ТОСП</t>
  </si>
  <si>
    <t>Перенос 1 окна из одного офиса МФЦ в другой</t>
  </si>
  <si>
    <t>Основание для внесения изменений - письмо 74Исх от 29.09.2017</t>
  </si>
  <si>
    <t>Перенос 3 окон МФЦ в ТОСП</t>
  </si>
  <si>
    <t>Основание для внесения изменений - письмо Исх-127 от 24.10.2017</t>
  </si>
  <si>
    <t>141732, Московская область, г. Лобня, ул. Катюшки, д. 53Б</t>
  </si>
  <si>
    <t>56.006542, 37.443398</t>
  </si>
  <si>
    <t>Изменение графиков работы ТОСП</t>
  </si>
  <si>
    <t>Основание для внесения изменений - письмо 149-01-001Исх-26 от 18.10.2017</t>
  </si>
  <si>
    <t>Пятница  8.30-15.00
Перерыв  11.30-12.00</t>
  </si>
  <si>
    <t>Среда  8.30-15.00
Перерыв  11.30-12.00</t>
  </si>
  <si>
    <t>Вторник  8.30-16.00
Перерыв  11.30-12.00</t>
  </si>
  <si>
    <t>Пятница  8.30-17.00
Перерыв  11.30-12.00</t>
  </si>
  <si>
    <t>Основание для внесения изменений - письмо 122Исх-1840 от 18.08.2017.</t>
  </si>
  <si>
    <t>Открытие 1 окна ТОСП (увеличение численности населения)</t>
  </si>
  <si>
    <t>Открытие 1 окна МФЦ (увеличение численности)</t>
  </si>
  <si>
    <t>Основание для внесения изменений</t>
  </si>
  <si>
    <t>141052, Московская область, Мытищинский район, с. Марфино, ул. Зеленая, стр. 11</t>
  </si>
  <si>
    <t>Добавление 1 окна ТОСП</t>
  </si>
  <si>
    <t>Переезд 2 офисов МФЦ и 1 ТОСП</t>
  </si>
  <si>
    <t>Основание для внесения изменений - письмо 158-01Исх-4718 от 04.10.2017.</t>
  </si>
  <si>
    <t>Изменение статуса офиса с МФЦ на ТОСП, переезд 2 окон МФЦ в ТОСП</t>
  </si>
  <si>
    <t>55.771157, 38.653563</t>
  </si>
  <si>
    <t>Перенос 1 окна ТОСП в МФЦ</t>
  </si>
  <si>
    <t>Основание для внесения изменений - письмо 162-01Исх-8154 от 09.08.2017</t>
  </si>
  <si>
    <t>Пеереезд МФЦ</t>
  </si>
  <si>
    <t>Открытие офиса МФЦ, перераспределение окон по офисам в пределах муниципального образования, добавление 1 окна (увеличение численности населения)</t>
  </si>
  <si>
    <t>Закрытие офиса МФЦ, перераспределение окон по офисам в пределах муниципального образования</t>
  </si>
  <si>
    <t>Основание для внесения изменений - письмо исх 1204 от 29.09.2017</t>
  </si>
  <si>
    <t>Перенос 5 окон ТОСП в МФЦ</t>
  </si>
  <si>
    <t>Основание для внесения изменений - письмо Исх169-01-095/33-2017 от 16.08.2017.</t>
  </si>
  <si>
    <t>Основание для внесения изменений - письмо ИСХ-53/2017 от 29.09.2017</t>
  </si>
  <si>
    <t>Переезд ТОСП</t>
  </si>
  <si>
    <t>Волоколамский муниципальный район/Городское поселение Волоколамск</t>
  </si>
  <si>
    <t>Перенос 2 окон ТОСП в МФЦ, добавление 1 окна МФЦ</t>
  </si>
  <si>
    <t>Ногинский муниципальный район/Городское поселение Ногинск и Ногинский муниципальный район/Сельское поселение Мамонтовское</t>
  </si>
  <si>
    <t>Ранее запланированное открытие 2 окон МФЦ</t>
  </si>
  <si>
    <t>Основание для внесения изменений - 154-01Исх-7405 от 01.09.2017</t>
  </si>
  <si>
    <t>Добавление 1 окна МФЦ</t>
  </si>
  <si>
    <t>Основание для внесения изменений - письмо 161-01-001ИСХ-68/2017 от 23.10.2017</t>
  </si>
  <si>
    <t>Добавление МФЦ на 5 окон</t>
  </si>
  <si>
    <t>Основание для внесения изменений - письмо Исх/13/пА от 19.10.2017</t>
  </si>
  <si>
    <t>Солнечногорский муниципальный район/Городское поселение Солнечногорск и Солнечногорский муниципальный район/Сельское поселение Пешковское</t>
  </si>
  <si>
    <t>Добавление 5 окон МФЦ, перераспределение окон ТОСП в пределах муниципального образования</t>
  </si>
  <si>
    <t>Талдомский муниципальный район/Городское поселение Талдом</t>
  </si>
  <si>
    <t>Добавление ТОСП на 4 окна, добавление 1 окна ТОСП (увеличение численности населения)</t>
  </si>
  <si>
    <t>Раменский муниципальный район/Городское поселение Раменское и Раменский муниципальный район/Сельское поселение Островецкое</t>
  </si>
  <si>
    <t>Основание для внесения изменений - письмо исх156-01-008-55 от 01.09.2017.</t>
  </si>
  <si>
    <t>143500, Московская область, г. Истра, пл. Революции, д. 3</t>
  </si>
  <si>
    <t>Понедельник 8.00-20.00
Вторник  8.00-20.00
Среда  8.00-20.00
Четверг  8.00-20.00
Пятница  8.00-20.00
Суббота  8.00-20.00
Воскресенье  8.00-20.00</t>
  </si>
  <si>
    <t>http://мфц-бронницы.рф</t>
  </si>
  <si>
    <t>143345, Московская область, Наро-Фоминский район, п. Селятино, ул. Спортивная,  д. 2</t>
  </si>
  <si>
    <t>55.520420 36.985906</t>
  </si>
  <si>
    <t>http://mfc-nf.ru/</t>
  </si>
  <si>
    <t>Среда 8.00-17.00
Перерыв 13.00-14.00</t>
  </si>
  <si>
    <t>Четверг 10.00-17.00
Перерыв 13.00-14.00</t>
  </si>
  <si>
    <t>Вторник 8.00-17.00
Пятница 8.00-17.00
Перерыв 13.00-14.00</t>
  </si>
  <si>
    <t>Закрытие 2 окон МФЦ, изменение графиков работы ТОСП</t>
  </si>
  <si>
    <r>
      <t xml:space="preserve">Основание для внесения изменений - письмо 162-01Исх-8154 от 09.08.2017, письмо </t>
    </r>
    <r>
      <rPr>
        <sz val="11"/>
        <color rgb="FFFF0000"/>
        <rFont val="Times New Roman"/>
        <family val="1"/>
        <charset val="204"/>
      </rPr>
      <t>162-01Исх-8154 от 26.10.2017</t>
    </r>
  </si>
  <si>
    <t>141206, Московская область, г. Пушкино, ул. Лесная, д. 1</t>
  </si>
  <si>
    <t>141206, Московская область, г. Пушкино, ул. Первомайская, д. 11</t>
  </si>
  <si>
    <t>Понедельник 9.00-18.00
Вторник  9.00-18.00
Среда  9.00-18.00
Четверг  9.00-18.00
Пятница  9.00-18.00
Перерыв  13.00-14.00</t>
  </si>
  <si>
    <t>Добавление 5 окон МФЦ и 5 окон ТОСП</t>
  </si>
  <si>
    <t>Перенос 6 окон МФЦ (5 в новый МФЦ, 1 в ТОСП), добавление 1 окон ТОСП, переезд 1 окна ТОСП но новому адресу</t>
  </si>
  <si>
    <t>п/п</t>
  </si>
  <si>
    <t>МФЦ</t>
  </si>
  <si>
    <t>ТОСП</t>
  </si>
  <si>
    <t>56.055799, 37.406019</t>
  </si>
  <si>
    <t>55.356370, 37.525163</t>
  </si>
  <si>
    <t>Кашира ГО</t>
  </si>
  <si>
    <t>Королёв ГО</t>
  </si>
  <si>
    <t>Котельники ГО</t>
  </si>
  <si>
    <t>Красногорск ГО</t>
  </si>
  <si>
    <t>Краснознаменск ГО</t>
  </si>
  <si>
    <t>Лобня ГО</t>
  </si>
  <si>
    <t>Лосино-Петровский ГО</t>
  </si>
  <si>
    <t>Лыткарино ГО</t>
  </si>
  <si>
    <t>Люберцы ГО</t>
  </si>
  <si>
    <t>Молодёжный ГО</t>
  </si>
  <si>
    <t xml:space="preserve"> Мытищи ГО</t>
  </si>
  <si>
    <t>Орехово-Зуево ГО</t>
  </si>
  <si>
    <t xml:space="preserve"> Павловский Посад ГО</t>
  </si>
  <si>
    <t>Подольск ГО</t>
  </si>
  <si>
    <t>Реутов ГО</t>
  </si>
  <si>
    <t>Электросталь ГО</t>
  </si>
  <si>
    <t>Черноголовка ГО</t>
  </si>
  <si>
    <t>Химки ГО</t>
  </si>
  <si>
    <t>Фрязино ГО</t>
  </si>
  <si>
    <t>Серпухов ГО</t>
  </si>
  <si>
    <t>Бронницы ГО</t>
  </si>
  <si>
    <t>Власиха ГО</t>
  </si>
  <si>
    <t>Дзержинский ГО</t>
  </si>
  <si>
    <t>Дубна ГО</t>
  </si>
  <si>
    <t>Звездный городок ГО</t>
  </si>
  <si>
    <t>Восход ГО</t>
  </si>
  <si>
    <t>Долгопрудный ГО</t>
  </si>
  <si>
    <t>Домодедово ГО</t>
  </si>
  <si>
    <t>Балашиха ГО</t>
  </si>
  <si>
    <t>55.571194, 38.213775</t>
  </si>
  <si>
    <t>http://мфц-электросталь.рф</t>
  </si>
  <si>
    <t>Тип окна</t>
  </si>
  <si>
    <t>ТРЦ "Галион"</t>
  </si>
  <si>
    <t>ТРЦ "Саввино"</t>
  </si>
  <si>
    <t>ТЦ "Контур"</t>
  </si>
  <si>
    <t>ТЦ "Гелиос"</t>
  </si>
  <si>
    <t xml:space="preserve">ТЦ "Восточный ветер" </t>
  </si>
  <si>
    <t>-</t>
  </si>
  <si>
    <t>БЦ "Воламир"</t>
  </si>
  <si>
    <t>ТЦ "Красный Кит"</t>
  </si>
  <si>
    <t>ТЦ "Парк-2"</t>
  </si>
  <si>
    <t>ТЦ "Селятино-Сити"</t>
  </si>
  <si>
    <t>БЦ "Европа"</t>
  </si>
  <si>
    <t>ТРЦ "Мелодия"</t>
  </si>
  <si>
    <t>ТЦ "Дубрава"</t>
  </si>
  <si>
    <t>ТЦ "Люберецкие Торговые Ряды"</t>
  </si>
  <si>
    <t>Дата</t>
  </si>
  <si>
    <t>здание коммерческой организации (помещение администрации)</t>
  </si>
  <si>
    <t>Городской округ Клин</t>
  </si>
  <si>
    <t>Клин ГО</t>
  </si>
  <si>
    <t>Талдомский ГО</t>
  </si>
  <si>
    <t>Наро-Фоминский ГО</t>
  </si>
  <si>
    <t>Сергиево-Посадский ГО</t>
  </si>
  <si>
    <t>Ступино ГО</t>
  </si>
  <si>
    <t xml:space="preserve">Городской округ Богородский </t>
  </si>
  <si>
    <t xml:space="preserve">Городской округ Талдомский </t>
  </si>
  <si>
    <t>ТЦ "гипермаркет Глобус"</t>
  </si>
  <si>
    <t>http://mfc-kolomna.ru/</t>
  </si>
  <si>
    <t>http://mfc-rgo.ru/</t>
  </si>
  <si>
    <t>http://мфц-кашира.рф/</t>
  </si>
  <si>
    <t>http://мфц-дзержинский.рф/</t>
  </si>
  <si>
    <t>ТЦ "Сигма"</t>
  </si>
  <si>
    <t xml:space="preserve">Понедельник 8.00-20.00
Вторник  8.00-20.00
Среда  8.00-20.00
Четверг  8.00-20.00
Пятница  8.00-20.00
Суббота  8.00-20.00
</t>
  </si>
  <si>
    <t>55.378923, 37.543183</t>
  </si>
  <si>
    <t>142500, Московская область, г. Павловский Посад, ул. Ленина, д. 5</t>
  </si>
  <si>
    <t>ТЦ "Парк"</t>
  </si>
  <si>
    <t>55,760285, 38,084916</t>
  </si>
  <si>
    <t>55.795944, 37.963370</t>
  </si>
  <si>
    <t>55.729237, 38.029057</t>
  </si>
  <si>
    <t>55,749628, 37,973494</t>
  </si>
  <si>
    <t>55.826327, 37.955209</t>
  </si>
  <si>
    <t>55.858422, 38.449197</t>
  </si>
  <si>
    <t>55.725336, 38.333116</t>
  </si>
  <si>
    <t>55.793019, 38.257424</t>
  </si>
  <si>
    <t>55.852695, 38.628438</t>
  </si>
  <si>
    <t>Вторник 08.00-17.00
Четверг 08.00-17.00
Пятница 08.00-12.00
Перерыв 12.00-13.00</t>
  </si>
  <si>
    <t>55.777670, 37.898626</t>
  </si>
  <si>
    <t>Понедельник 09.00-18.00
Вторник 09.00-18.00
Среда 09.00-18.00
Четверг 09.00-18.00
Пятница 09.00-18.00</t>
  </si>
  <si>
    <t>Понедельник 09.00-18.00
Вторник  09.00-18.00
Среда  09.00-18.00
Четверг  09.00-18.00
Пятница  09.00-18.00</t>
  </si>
  <si>
    <t>Понедельник 08.00-17.00
Вторник 08.00-17.00
Среда 08.00-17.00
Четверг 08.00-17.00
Пятница 08.00-17.00</t>
  </si>
  <si>
    <t>Понедельник 09.00-18.00
Среда 09.00-18.00
Пятница 09.00-13.00
Перерыв 13.00-14.00</t>
  </si>
  <si>
    <t>Понедельник 08.00-17.00
Среда 08.00-17.00
Пятница 08.00-12.00
Перерыв 12.00-13.00</t>
  </si>
  <si>
    <t>55,957587, 36,224595</t>
  </si>
  <si>
    <t>Вторник 09.00-17.00
Четверг 09.00-17.00
Пятница 09.00-16.00
Перерыв 13.00-14.00</t>
  </si>
  <si>
    <t>Понедельник 09.00-18.00
Вторник 09.00-18.00
Среда 09.00-18.00
Четверг 09.00-18.00
Пятница 09.00-18.00
Перерыв 13.00-14.00</t>
  </si>
  <si>
    <t>Понедельник 09.00-18.00
Среда 09.00-18.00
Четверг 09.00-18.00</t>
  </si>
  <si>
    <t>Вторник 09.00-17.00
Четверг 09.00-17.00
Пятница 09.00-17.00
Перерыв 13.00-14.00</t>
  </si>
  <si>
    <t>Понедельник 08.30-16.30
Вторник 08.30-16.30
Среда 08.30-16.30
Четверг 08.30-16.30
Пятница 08.30-16.30</t>
  </si>
  <si>
    <t>55.342966, 36.185596</t>
  </si>
  <si>
    <t>Понедельник 09.00-18.00
Среда 09.00-18.00
Четверг 09.00-18.00
Перерыв 13.00-14.00</t>
  </si>
  <si>
    <t>56.018660, 37.886519</t>
  </si>
  <si>
    <t>56.007992, 37.829530</t>
  </si>
  <si>
    <t>Понедельник 09.00-18.00
Вторник 09.00-18.00
Среда 09.00-18.00
Четверг 09.00-18.00
Пятница 09.00-18.00
Суббота 09.00-18.00</t>
  </si>
  <si>
    <t>Понедельник 09.00-17.00
Вторник 09.00-17.00
Четверг 09.00-16.00
Перерыв 13.00-14.00</t>
  </si>
  <si>
    <t>55.601363, 38.457665</t>
  </si>
  <si>
    <t>Понедельник 09.00-17.00
Среда 09:00-17:00
Четверг 09:00-16:00
Перерыв 13:00-14:00</t>
  </si>
  <si>
    <t>Вторник 09.00-17.00
Среда 09.00-17.00
Четверг 09.00-16.00
Перерыв 13.00-14.00</t>
  </si>
  <si>
    <t>Понедельник 8.00-13.00
Вторник 12.00-17.00
Среда 15.00-20.00
Четверг 8.00-13.00</t>
  </si>
  <si>
    <t>56.526160, 37.599969</t>
  </si>
  <si>
    <t>56.563270, 37.424733</t>
  </si>
  <si>
    <t>56.728371, 37.618958</t>
  </si>
  <si>
    <t>Вторник 08.00-17.00
Среда 08.00-17.00
Четверг 08.00-17.00
Пятница 08.00-17.00
Суббота 08.00-17.00</t>
  </si>
  <si>
    <t>Понедельник 08.30-18.00
Среда 08.30-18.00
Пятница 08.30-12.30
Перерыв 12.30-14.00</t>
  </si>
  <si>
    <t>55.899966, 38.065239</t>
  </si>
  <si>
    <t>56.062238, 38.254944</t>
  </si>
  <si>
    <t>Вторник 09.00-18.00
Четверг  09.00-18.00
Перерыв 13.00-14.00
Пятница 09.00-13.00</t>
  </si>
  <si>
    <t>http://мфц-молодёжный.рф/</t>
  </si>
  <si>
    <t>55.325602, 36.784958</t>
  </si>
  <si>
    <t>ТЦ "Гусарская баллада"</t>
  </si>
  <si>
    <t>140054, Московская область, г. Котельники, мкр. Ковровый, д. 25</t>
  </si>
  <si>
    <t>54.950318, 39.027945</t>
  </si>
  <si>
    <t>ТЦ "Манго"</t>
  </si>
  <si>
    <t>Городской округ Солнечногорск</t>
  </si>
  <si>
    <t>Солнечногорск ГО</t>
  </si>
  <si>
    <t>Щёлково ГО</t>
  </si>
  <si>
    <t>Городской округ Щёлково</t>
  </si>
  <si>
    <t>Почтовый адрес</t>
  </si>
  <si>
    <t xml:space="preserve">Городской округ Одинцовский </t>
  </si>
  <si>
    <t>ТЦ "Твой Дом"</t>
  </si>
  <si>
    <t>мфц-звездныйгородок.рф</t>
  </si>
  <si>
    <t>55.423053, 37.478959</t>
  </si>
  <si>
    <t xml:space="preserve">Городской округ Сергиево-Посадский </t>
  </si>
  <si>
    <t xml:space="preserve">Богородский ГО   </t>
  </si>
  <si>
    <t>Городской округ Воскресенск</t>
  </si>
  <si>
    <t xml:space="preserve">Городской округ Пушкинский </t>
  </si>
  <si>
    <t>Одинцовский ГО</t>
  </si>
  <si>
    <t>Пушкинский ГО</t>
  </si>
  <si>
    <t>http://egoryevsk-mfc.ru</t>
  </si>
  <si>
    <t>ТЦ "На Советской"</t>
  </si>
  <si>
    <t>http://мфц-черноголовка.рф/</t>
  </si>
  <si>
    <t>142400, Московская область, г. Ногинск, ул. Рабочая, д. 36</t>
  </si>
  <si>
    <t>Понедельник 09.00-16.00
Среда 09.00-16.00
Четверг 09.00-15.00</t>
  </si>
  <si>
    <t>143404, Московская область, г. Красногорск, ул. Дачная, д. 11А</t>
  </si>
  <si>
    <t>140002, Московская область, г. Люберцы, пр-кт Октябрьский, д. 18, корп. 3</t>
  </si>
  <si>
    <t>141930, Московская область, Талдомский г.о., п. Вербилки, ул. Забырина, д. 4</t>
  </si>
  <si>
    <t>141960, Московская область, Талдомский г.о., п. Запрудня, ул. Ленина, д. 18</t>
  </si>
  <si>
    <t>141912, Московская область, Талдомский г.о., п. Северный, ул. Калинина, д. 5</t>
  </si>
  <si>
    <t>143432, Московская область, г.о. Красногорск, п. Нахабино, ул. Панфилова, д. 25</t>
  </si>
  <si>
    <t>143441, Московская область, г.о. Красногорск, д. Путилково, ул Томаровича, д. 1</t>
  </si>
  <si>
    <t>143360, Московская область, г.о. Наро-Фоминский, г. Апрелевка, ул. Августовская, стр. 14</t>
  </si>
  <si>
    <t>143330, Московская область, г.о. Наро-Фоминский, г. Верея, Советская пл., д. 2</t>
  </si>
  <si>
    <t>141631, Московская область, г.о. Клин, п. Решетниково, ул. Лесная, д. 3</t>
  </si>
  <si>
    <t>143422, Московская область, г.о. Красногорск, п. Мечниково, д. 22</t>
  </si>
  <si>
    <t xml:space="preserve"> http://мфц-протвино.рф</t>
  </si>
  <si>
    <t>142117, Московская область, г.о. Подольск, г. Подольск, ул. Высотная, д. 6</t>
  </si>
  <si>
    <t>142180, Московская область, г.о. Подольск, г. Подольск, мкр. Климовск, ул. Железнодорожная, д. 3</t>
  </si>
  <si>
    <t>142181, Московская область, г.о. Подольск, г. Подольск, мкр. Климовск, ул.Заводская, д. 7</t>
  </si>
  <si>
    <t>http://мфц-восход.рф</t>
  </si>
  <si>
    <t>Воскресенск ГО</t>
  </si>
  <si>
    <t>Ленинский ГО</t>
  </si>
  <si>
    <t xml:space="preserve">Городской округ Ленинский </t>
  </si>
  <si>
    <t xml:space="preserve">Понедельник 10.00-18.00
Вторник  10.00-18.00
Среда  10.00-18.00
Четверг  14.00-20.00
Пятница  10.00-18.00
</t>
  </si>
  <si>
    <t>ТЦ "4Daily"</t>
  </si>
  <si>
    <t>http://мфц-пушкино.рф/</t>
  </si>
  <si>
    <t xml:space="preserve"> 8(495)515-95-11</t>
  </si>
  <si>
    <t>ТЦ "Атлас"</t>
  </si>
  <si>
    <t>http://луховицы-мфц.рф</t>
  </si>
  <si>
    <t>ТЦ "Эдельвейс"</t>
  </si>
  <si>
    <t>Вторник 09.00-20.00
Среда 09.00-20.00
Пятница 09.00-20.00
Суббота 09.00-20.00</t>
  </si>
  <si>
    <t>Вторник  9.00-18.00
Среда  9.00-18.00
Четверг  9.00-18.00
Пятница  9.00-18.00
Суббота  9.00-18.00</t>
  </si>
  <si>
    <t>ТРЦ "999!"</t>
  </si>
  <si>
    <t xml:space="preserve">141171, Московская область, Щелково г.о., п. Монино, Новинское ш., д. 6 </t>
  </si>
  <si>
    <t>141146, Московская область, Щелково г.о., п. Фряново, пл. Ленина, д. 4</t>
  </si>
  <si>
    <t xml:space="preserve">Понедельник 10.00-19.00
Вторник  11.00-20.00
Среда  10.00-19.00
Четверг  11.00-20.00
Пятница  10.00-19.00
</t>
  </si>
  <si>
    <t>Понедельник 09.00-18.00
Среда 09.00-18.00
Четверг 14.00-18.00 
Перерыв 13.00-14.00</t>
  </si>
  <si>
    <t>ТЦ "Кашира"</t>
  </si>
  <si>
    <t>ТЦ "Руза Хутор"</t>
  </si>
  <si>
    <t>ТЦ "Слава"</t>
  </si>
  <si>
    <t>Понедельник 08.00-16.00
Вторник 08.00-16.00
Среда 08.00-16.00
Четверг 08.00-16.00
Пятница 08.00-16.00
Суббота 08.00-13.00</t>
  </si>
  <si>
    <t>Изменение количества окон</t>
  </si>
  <si>
    <t>Количество окон в действующей схеме</t>
  </si>
  <si>
    <t xml:space="preserve">Количество окон в схеме с внесенными изменениями </t>
  </si>
  <si>
    <t>Понедельник 09.00-18.00
Вторник  09.00-18.00
Среда  09.00-18.00
Четверг  09.00-18.00
Пятница  09.00-18.00
Суббота  09.00-18.00</t>
  </si>
  <si>
    <t>142207, Московская область, г.Серпухов, Борисовское ш., д.17А</t>
  </si>
  <si>
    <t>140060, Московская область,  г.о. Люберцы,р. п. Октябрьский, ул. Ленина, д. 39</t>
  </si>
  <si>
    <t>140050, Московская область, г.о. Люберцы, д.п. Красково, ул. Школьная, д. 5</t>
  </si>
  <si>
    <t>140073, Московская область,  г.о. Люберцы, р.п. Томилино, мкр. Птицефабрика, д.4, корп.1, помещение 33</t>
  </si>
  <si>
    <t>ТРЦ "Новоизмайловский"</t>
  </si>
  <si>
    <t>55.790661, 37.886447</t>
  </si>
  <si>
    <t>140250, Московская область, г.о. Воскресенск, г.Белоозерский, ул. 60 лет Октября, д. 8</t>
  </si>
  <si>
    <t>140209, Московская область, г.Воскресенск, ул. Энгельса, д.14А</t>
  </si>
  <si>
    <t>140202, Московская область, г.о. Воскресенск, г.Воскресенск,  ул. Дзержинского, д.2, пом.1</t>
  </si>
  <si>
    <t>141206, Московская область, г.Пушкино, ул. Первомайская, д.11/8</t>
  </si>
  <si>
    <t>140105, Московская область, г.Раменское, ул. Кирова, д. 15А</t>
  </si>
  <si>
    <t>140105, Московская область, г.Раменское, ул. Воровского, д.3/1</t>
  </si>
  <si>
    <t>Открытие новых окон</t>
  </si>
  <si>
    <t>143922, Московская область, г.Балашиха, мкр.Заря, ул.Ленина, д.11А</t>
  </si>
  <si>
    <t>143912, Московская область,  г.Балашиха, ул. Советская, д.4</t>
  </si>
  <si>
    <t>143911, Московская область, г.Балашиха, мкр. 1 Мая, д.4</t>
  </si>
  <si>
    <t>141100, Московская область, г.Щелково, ул. Свирская, д. 2А</t>
  </si>
  <si>
    <t>56.080329, 37.928132</t>
  </si>
  <si>
    <t>55.571348, 38.213039</t>
  </si>
  <si>
    <t>55.576224, 38.206606</t>
  </si>
  <si>
    <t>55.573933, 38.258439</t>
  </si>
  <si>
    <t>55.401521, 38.372506</t>
  </si>
  <si>
    <t>Понедельник 09.00-18.00
Среда 09.00-13.00
Пятница 09.00-18.00
Перерыв 13.00-14.00</t>
  </si>
  <si>
    <t>140501, Московская область, г.Луховицы, Советский пер., д. 4 к.5</t>
  </si>
  <si>
    <t>Перемещение/закрытие  окон</t>
  </si>
  <si>
    <t xml:space="preserve">142110, Московская область, г.о. Подольск, г. Подольск, ул. Кирова, д. 39 </t>
  </si>
  <si>
    <t>142121, Московская область,  г.о. Подольск, г. Подольск, мкр. Кузнечики, Армейский проезд, д. 3</t>
  </si>
  <si>
    <t>142713, Московская область, Ленинский г.о., п.Володарского, ул. Центральная  д. 22</t>
  </si>
  <si>
    <t>Окно для Бизнеса</t>
  </si>
  <si>
    <t>55.265462, 37.893509</t>
  </si>
  <si>
    <t>ТЦ "Аструм Видное"</t>
  </si>
  <si>
    <t>ТЦ "Бутово Парк"</t>
  </si>
  <si>
    <t>пристроенное помещение к жилому зданию</t>
  </si>
  <si>
    <t>Вторник 09.00-18.00
Среда 09.00-18.00
Четверг 09.00-18.00
Перерыв 13.00-14.00</t>
  </si>
  <si>
    <t>ТЦ "Апрель"</t>
  </si>
  <si>
    <t>55.548691,    37.066061</t>
  </si>
  <si>
    <t>56.061564, 37.858788</t>
  </si>
  <si>
    <t>56.149864, 37.833634</t>
  </si>
  <si>
    <t>ТЦ "3хГорка"</t>
  </si>
  <si>
    <t>Понедельник 09.00-18.00
Вторник 09.00-18.00
Четверг 09.00-18.00
Суббота 09.00-17.00
Перерыв 13.00-14.00</t>
  </si>
  <si>
    <t>ТЦ "Орбита"</t>
  </si>
  <si>
    <t>здание коммерческой организации</t>
  </si>
  <si>
    <t>закрыто</t>
  </si>
  <si>
    <t>Богородский ГО</t>
  </si>
  <si>
    <t>Окна для бизнеса</t>
  </si>
  <si>
    <t>Красногорска ГО</t>
  </si>
  <si>
    <t>143404, Московская область, г. Красногорск, ул. Ленина, д. 2, АНО"Мой Бизнес"</t>
  </si>
  <si>
    <t>Московская область, г. Люберцы, 116-квартал, ул. Кирова, д. 28, АНО  "Мой Бизнес"</t>
  </si>
  <si>
    <t>55.316406, 39.826036</t>
  </si>
  <si>
    <t>55.711828, 39.880348</t>
  </si>
  <si>
    <t>54.903070, 37.362657</t>
  </si>
  <si>
    <t>54.915430, 37.435960</t>
  </si>
  <si>
    <t>56.294196, 38.123333</t>
  </si>
  <si>
    <t>55.705336, 36.191416</t>
  </si>
  <si>
    <t>56.131400, 37.939672</t>
  </si>
  <si>
    <t>55.744992, 38.849989</t>
  </si>
  <si>
    <t>55.921183, 37.719405</t>
  </si>
  <si>
    <t>54.940153, 39.341089</t>
  </si>
  <si>
    <t>55.545115, 37.586589</t>
  </si>
  <si>
    <t>55.535615, 37.640704</t>
  </si>
  <si>
    <t>56.124868, 37.513422</t>
  </si>
  <si>
    <t>55.329820, 38.814254</t>
  </si>
  <si>
    <t>55.815129, 38.174204</t>
  </si>
  <si>
    <t>55.885085, 38.434249</t>
  </si>
  <si>
    <t>ТЦ «Галерея Прометей»</t>
  </si>
  <si>
    <t>БЦ «Маяк»</t>
  </si>
  <si>
    <t xml:space="preserve">Понедельник 9.00-18.00
Вторник  9.00-18.00
Среда  9.00-18.00
Четверг  9.00-18.00
Пятница  9.00-18.00
Перерыв  13.00-14.00
</t>
  </si>
  <si>
    <t>140452, Московская область, г.о. Коломна, п. Биорки, д. 26</t>
  </si>
  <si>
    <t>140492, Московская область, г.о. Коломна, д. Зарудня, д.39, кв. 3.</t>
  </si>
  <si>
    <t>140479, Московская область, г.о. Коломна , с. Пирочи, ул. Центральная, д .5 </t>
  </si>
  <si>
    <t>140473, Московская область, г.о. Коломна, с. Непецино, д. 30</t>
  </si>
  <si>
    <t>140491, Московская область, г.о. Коломна, п.Сергиевский, ул.Центральная, д. 18</t>
  </si>
  <si>
    <t>140560, Московская область, г.о. Коломна, г. Озёры, пл. Советская, д. 1</t>
  </si>
  <si>
    <t>Коломна ГО</t>
  </si>
  <si>
    <t>140404, Московская область, г.о. Коломна., г.Коломна, б-р 800-летия Коломны, д. 14</t>
  </si>
  <si>
    <t>140477, Московская область, г.о. Коломна, пгт. Пески, ул.Советская, д. 20</t>
  </si>
  <si>
    <t>140400, Московская область,  г.о. Коломна, г. Коломна, ул.Уманская, д. 20</t>
  </si>
  <si>
    <t>140000, Московская область, г. Люберцы, ул. Звуковая, д.3</t>
  </si>
  <si>
    <t xml:space="preserve"> 55.8807333, 38.0850181</t>
  </si>
  <si>
    <t>140235, Московская область, г.о. Воскресенск, р.п. Хорлово, ул.Советская, д. 4</t>
  </si>
  <si>
    <t>140221, Московская область, г.о. Воскресенск, р.п. им.Цюрупы, ул. Октябрьская, д.75</t>
  </si>
  <si>
    <t xml:space="preserve">Понедельник 09.00-18.00
Вторник 09.00-18.00
Среда 09.00-18.00
Четверг 09.00-18.00
Пятница 09.00-18.00
</t>
  </si>
  <si>
    <t>143983, Московская область, г.Балашиха, мкр.Керамик, ул.Керамическая, д.32</t>
  </si>
  <si>
    <t>143900, Московская область, г.Балашиха, шоссе Энтузиастов, д.54 а</t>
  </si>
  <si>
    <t>143985, Московская область, г.Балашиха, мкр. Саввино, ул.Саввинская, д. 2 А</t>
  </si>
  <si>
    <t>142400, Московская область, г.Ногинск, ул.3-го Интернационала, д. 80</t>
  </si>
  <si>
    <t>142411, Московская область, г.Ногинск, ул. Самодеятельная, д. 35</t>
  </si>
  <si>
    <t>142400, Московская область, г.Ногинск, ул.Володарского, д.22</t>
  </si>
  <si>
    <t>143010, Московская область, п.Власиха, ул. Маршала Жукова, д. 10</t>
  </si>
  <si>
    <t>143600, Московская область, г.Волоколамск, ул. Революционная,  д.3</t>
  </si>
  <si>
    <t>141801, Московская область,  г.Дмитров, мкр. им. Владимира Махалина, д.20</t>
  </si>
  <si>
    <t>142000, Московская область, г.Домодедово, 1-й Советский пр., д. 5</t>
  </si>
  <si>
    <t>142003, Московская область, г.Домодедово, мкр. Западный, ул. Талалихина, д. 8</t>
  </si>
  <si>
    <t>142007, Московская область, г.Домодедово, мкр. Авиационный, ул. Ильюшина, стр. 2А</t>
  </si>
  <si>
    <t>144006, Московская область, г.Электросталь, проспект Ленина, д. 11</t>
  </si>
  <si>
    <t>140742, Московская область, г.о.Шатура, п. Черусти, ул. Вокзальная, д. 14</t>
  </si>
  <si>
    <t>140750, Московская область, г.о.Шатура, с. Дмитровский Погост, ул. Ленина, д. 1</t>
  </si>
  <si>
    <t>142306, Московская область, г.Чехов, Советская пл., д. 3</t>
  </si>
  <si>
    <t>141191, Московская область, г.Фрязино, ул. Нахимова, д. 23</t>
  </si>
  <si>
    <t>142432, Московская область,  г.Черноголовка,  Институтский проспект, д.10</t>
  </si>
  <si>
    <t>141420, Московская область,  г.Химки, мкр. Сходня, ул. Чапаева, д. 7</t>
  </si>
  <si>
    <t>141407, Московская область,  г.Химки, Юбилейный пр-т, д.67, корп.А</t>
  </si>
  <si>
    <t>141407, Московская область,  г.Химки, Юбилейный пр-т, д.67, корп.Б</t>
  </si>
  <si>
    <t>141195, Московская область, г.Фрязино, ул. Центральная, д.12</t>
  </si>
  <si>
    <t>141411, Московская область, г.Химки,  мкр.Левобережный, ул.Зеленая, д.4</t>
  </si>
  <si>
    <t>141900, Московская область, г.Талдом, пл. Карла Маркса, д.13</t>
  </si>
  <si>
    <t>141310, Московская область, г.Сергиев Посад, Проспект Красной Армии, д.169</t>
  </si>
  <si>
    <t>141304, Московская область, г.Сергиев Посад, ул. Клементьевская, д. 72</t>
  </si>
  <si>
    <t>143103, Московская область, г.Руза, ул. Федеративная, д. 7 А</t>
  </si>
  <si>
    <t>143345, Московская область, г.о.Наро-Фоминский, п.Селятино, ул.Спортивная,  д. 2</t>
  </si>
  <si>
    <t xml:space="preserve">143370, Московская область, г.о. Наро-Фоминский, п.Селятино, ул Больничная 10а/10б </t>
  </si>
  <si>
    <t>Понедельник 08.00-17.00
Среда 08.00-17.00
Пятница 08.00-17.00
Перерыв  13.00-14.00</t>
  </si>
  <si>
    <t xml:space="preserve"> ТЦ "Горетовский"</t>
  </si>
  <si>
    <t>143562, Московская область, Восход г.о., п. Восход, стр.16А</t>
  </si>
  <si>
    <t>55.973552, 36.455045</t>
  </si>
  <si>
    <t>140015, Московская область, г. Люберцы, ул. Инициативная, д. 7 Б</t>
  </si>
  <si>
    <t>140007, Московская область, г. Люберцы, ул. 8 марта, д.30Б</t>
  </si>
  <si>
    <t>141544, Московская область, г.о. Химки, д. Брёхово, стр. 83м</t>
  </si>
  <si>
    <t>Понедельник 09.00-18.00
Вторник  09.00-18.00
Среда  09.00-18.00
Четверг 09.00-18.00
Пятница 09.00-15.00
Перерыв 13.00-13.45</t>
  </si>
  <si>
    <t>Вторник 09.00-20.00
Пятница 09.00-20.00
Суббота 09.00-20.00</t>
  </si>
  <si>
    <t>143003, Московская область, Одинцовский г.о., г. Одинцово, ул. Маршала Жукова, д. 28</t>
  </si>
  <si>
    <t>143050, Московская область, Одинцовский г.о., р.п. Большие Вяземы, ул.Школьный поселок, д. 11</t>
  </si>
  <si>
    <t>143040, Московская область, Одинцовский г.о., г. Голицыно. ул. Советская, стр. 1Б</t>
  </si>
  <si>
    <t>143070, Московская область, Одинцовский г.о., г. Кубинка, Наро-Фоминское ш., д. 23А</t>
  </si>
  <si>
    <t>143057, Московская область, Одинцовский г.о., с. Каринское, д. 1</t>
  </si>
  <si>
    <t xml:space="preserve">143079, Московская область, Одинцовский г.о., п. Старый Городок, ул. Школьная, д. 1 </t>
  </si>
  <si>
    <t>143030, Московская область, Одинцовский г.о., с. Успенское, ул. Советская, д. 19</t>
  </si>
  <si>
    <t>143060, Московская область, Одинцовский г.о., п. Часцы, д. 11</t>
  </si>
  <si>
    <t>143003, Московская область, Одинцовский г.о., г. Одинцово,ул. Маршала Бирюзова, д. 9</t>
  </si>
  <si>
    <t>143185, Московская область, Одинцовский г.о., г. Звенигород, мкр. Супонево, кор. 3</t>
  </si>
  <si>
    <t>142660, Московская область, г.о. Орехово-Зуево, г.Дрезна, ул. И.Н.Зимина, д. 8</t>
  </si>
  <si>
    <t>142641, Московская область, г.о. Орехово-Зуево,  д. Давыдово, ул. 2-й Микрорайон, д. 31</t>
  </si>
  <si>
    <t>142645, Московская область, г.о. Орехово-Зуево,  п. Авсюнино, ул. Ленина, д. 7</t>
  </si>
  <si>
    <t>141231, Московская область, Пушкинский г.о., п. Лесной, ул.Гагарина, д. 1</t>
  </si>
  <si>
    <t>141260, Московская область, Пушкинский г.о., п. Правдинский,  Степаньковское ш., д.17</t>
  </si>
  <si>
    <t>141270, Московская область, Пушкинский г.о., п. Софрино, ул. Тютчева, д. 42</t>
  </si>
  <si>
    <t>141282, Московская область, Пушкинский г.о., г. Ивантеевка, пр-д Центральный, д. 4</t>
  </si>
  <si>
    <t>141292, Московская область, Пушкинский г.о., г. Красноармейск, пр-кт Испытателей, д.7</t>
  </si>
  <si>
    <t>140730, Московская область, г.о. Шатура, г. Рошаль, ул. Октябрьской революции, д. 42 /2</t>
  </si>
  <si>
    <t>140235, Московская область, г.о. Воскресенск, р.п.Фосфоритный, ул. Зайцева,  д.22</t>
  </si>
  <si>
    <t>http://vos-mfc.ru/</t>
  </si>
  <si>
    <t>http://www.mfc-volokolamsk.ru/</t>
  </si>
  <si>
    <t xml:space="preserve">Вторник 09.00-18.00
Среда 09.00-18.00
Четверг 09.00-18.00
Пятница 09.00-18.00
Суббота 09.00-17.00
</t>
  </si>
  <si>
    <t xml:space="preserve">Понедельник 8.00-20.00
Вторник  8.00-20.00
Среда  8.00-20.00
Четверг  8.00-20.00
Пятница  8.00-20.00
Суббота  8.00-20.00
Воскресенье 8.00-20.00
</t>
  </si>
  <si>
    <t>Ннаименование МФЦ</t>
  </si>
  <si>
    <t>Муниципальное бюджетное учреждение городского округа Балашиха "Многофункциональный центр предоставления государственных и муниципальных услуг населению городского округа Балашиха"</t>
  </si>
  <si>
    <t>Муниципальное автономное учреждение Богородского городского округа Московской области "Многофункциональный центр предоставления государственных и муниципальных услуг"</t>
  </si>
  <si>
    <t>Муниципальное учреждение "Многофункциональный центр предоставления государственных и муниципальных услуг городского округа Бронницы Московской области"</t>
  </si>
  <si>
    <t>Муниципальное бюджетное учреждение "Многофункциональный центр предоставления государственных и муниципальных услуг городского округа Власиха Московской области"</t>
  </si>
  <si>
    <t>Муниципальное казенное учреждение "Многофункциональный центр предоставления государственных и муниципальных услуг городского округа Воскресенск Московской области"</t>
  </si>
  <si>
    <t>Муниципальное казенное учреждение "Многофункциональный центр предоставления государственных и муниципальных услуг городского округа Восход Московской области"</t>
  </si>
  <si>
    <t>Муниципальное бюджетное учреждение "Многофункциональный центр предоставления государственных и муниципальных услуг городского округа Дзержинский Московской области"</t>
  </si>
  <si>
    <t>Муниципальное автономное учреждение "Многофункциональный центр предоставления государственных и муниципальных услуг "Дмитровский"</t>
  </si>
  <si>
    <t>Муниципальное казенное учреждение "Многофункциональный центр предоставления государственных и муниципальных услуг городского округа Долгопрудный"</t>
  </si>
  <si>
    <t>Муниципальное бюджетное учреждение городского округа Домодедово "Многофункциональный центр предоставления государственных и муниципальных услуг"</t>
  </si>
  <si>
    <t>Муниципальное казенное учреждение "Многофункциональный центр предоставления государственных и муниципальных услуг города Дубны Московской области"</t>
  </si>
  <si>
    <t>Муниципальное бюджетное учреждение городского округа Жуковский "Многофункциональный центр предоставления государственных и муниципальных услуг"</t>
  </si>
  <si>
    <t>Муниципальное казенное учреждение "Многофункциональный центр предоставления государственных и муниципальных услуг ЗАТО городского округа Звездный городок"</t>
  </si>
  <si>
    <t>Муниципальное бюджетное учреждение "Многофункциональный центр предоставления государственных и муниципальных услуг"</t>
  </si>
  <si>
    <t>Муниципальное автономное учреждение "Многофункциональный центр предоставления государственных и муниципальных услуг" городского округа Клин</t>
  </si>
  <si>
    <t>Муниципальное автономное учреждение "Многофункциональный центр предоставления государственных и муниципальных услуг городского округа Коломна Московской области"</t>
  </si>
  <si>
    <t>Муниципальное бюджетное учреждение города Королёва Московской области "Многофункциональный центр предоставления государственных и муниципальных услуг"</t>
  </si>
  <si>
    <t>Муниципальное бюджетное учреждение "Многофункциональный центр предоставления государственных и муниципальных услуг городского округа Красногорск"</t>
  </si>
  <si>
    <t>Муниципальное бюджетное учреждение "Многофункциональный центр предоставления государственных и муниципальных услуг городского округа Краснознаменск Московской области"</t>
  </si>
  <si>
    <t>Муниципальное бюджетное учреждение Ленинского городского округа Московской области "Многофункциональный центр предоставления государственных и муниципальных услуг"</t>
  </si>
  <si>
    <t>Муниципальное бюджетное учреждение "Многофункциональный центр предоставления государственных и муниципальных услуг городского округа Лосино-Петровский Московской области"</t>
  </si>
  <si>
    <t>Муниципальное бюджетное учреждение "Многофункциональный центр предоставления государственных и муниципальных услуг Лыткарино"</t>
  </si>
  <si>
    <t>Муниципальное учреждение "Люберецкий многофункциональный центр предоставления государственных и муниципальных услуг" муниципального образования городской округ Люберцы Московской области</t>
  </si>
  <si>
    <t>Муниципальное казенное учреждение "Многофункциональный центр предоставления государственных и муниципальных услуг в городском округе Молодёжный Московской области"</t>
  </si>
  <si>
    <t>Муниципальное бюджетное учреждение "Многофункциональный центр предоставления государственных и муниципальных услуг городского округа Мытищи"</t>
  </si>
  <si>
    <t>Муниципальное казенное учреждение "Многофункциональный центр предоставления государственных и муниципальных услуг Наро-Фоминского городского округа"</t>
  </si>
  <si>
    <t>Муниципальное казенное учреждение "Многофункциональный центр по предоставлению государственных и муниципальных услуг Одинцовского городского округа Московской области"</t>
  </si>
  <si>
    <t>Муниципальное бюджетное учреждение "Многофункциональный центр предоставления государственных и муниципальных услуг Орехово-Зуевского городского округа Московской области"</t>
  </si>
  <si>
    <t>Муниципальное бюджетное учреждение городского округа Подольск "Многофункциональный центр предоставления государственных и муниципальных услуг"</t>
  </si>
  <si>
    <t>Муниципальное бюджетное учреждение "Многофункциональный центр предоставления государственных и муниципальных услуг населению городского округа Реутов"</t>
  </si>
  <si>
    <t>Муниципальное бюджетное учреждение "Многофункциональный центр предоставления государственных и муниципальных услуг Сергиево-Посадского городского округа"</t>
  </si>
  <si>
    <t>Муниципальное бюджетное учреждение "Многофункциональный центр предоставления государственных и муниципальных услуг городского округа Солнечногорск Московской области"</t>
  </si>
  <si>
    <t>Муниципальное казенное учреждение "Многофункциональный центр предоставления государственных и муниципальных услуг" городского округа Ступино Московской области</t>
  </si>
  <si>
    <t>Муниципальное казенное учреждение Талдомского городского округа "Талдомский многофункциональный центр предоставления государственных и муниципальных услуг"</t>
  </si>
  <si>
    <t>Муниципальное учреждение "Многофункциональный центр предоставления государственных и муниципальных услуг городского округа Фрязино Московской области"</t>
  </si>
  <si>
    <t>Автономное учреждение городского округа Химки Московской области "Многофункциональный центр предоставления государственных и муниципальных услуг городского округа Химки"</t>
  </si>
  <si>
    <t>Муниципальное бюджетное учреждение "Многофункциональный центр предоставления государственных и муниципальных услуг городского округа Черноголовка"</t>
  </si>
  <si>
    <t>Муниципальное автономное учреждение городского округа Щёлково "Многофункциональный центр предоставления государственных и муниципальных услуг городского округа Щёлково"</t>
  </si>
  <si>
    <t>Муниципальное казенное учреждение "Многофункциональный центр предоставления государственных и муниципальных услуг городского округа Электросталь Московской области"</t>
  </si>
  <si>
    <t>Городской округ Балашиха/
г. Балашиха</t>
  </si>
  <si>
    <t>Городской округ Богородский/
 г. Ногинск</t>
  </si>
  <si>
    <t>Городской округ Бронницы/
г. Бронницы</t>
  </si>
  <si>
    <t>Городской округ Власиха/ городской округ Власиха</t>
  </si>
  <si>
    <t xml:space="preserve">Городской округ Воскресенск/
 г. Воскресенск </t>
  </si>
  <si>
    <t>Городской округ Восход/
городской округ Восход</t>
  </si>
  <si>
    <t>Городской округ Долгопрудный/
г. Долгопрудный</t>
  </si>
  <si>
    <t>Городской округ Домодедово/
г. Домодедово</t>
  </si>
  <si>
    <t>Городской округ Дубна/
г. Дубна</t>
  </si>
  <si>
    <t>Городской округ Жуковский/
г. Жуковский</t>
  </si>
  <si>
    <t>Городской округ Звездный городок/
городской округ Звёздный городок</t>
  </si>
  <si>
    <t>Городской округ Кашира/
г. Кашира</t>
  </si>
  <si>
    <t xml:space="preserve">Городской округ Клин/
г. Клин </t>
  </si>
  <si>
    <t xml:space="preserve"> Городской округ Коломна/
 г.Коломна</t>
  </si>
  <si>
    <t>Городской округ Королёв/
 г.Королёв</t>
  </si>
  <si>
    <t>Городской округ Котельники/
 г.Котельники</t>
  </si>
  <si>
    <t>Городской округ Красногорск/
 г.Красногорск</t>
  </si>
  <si>
    <t>Городской округ Краснознаменск/ 
г.Краснознаменск</t>
  </si>
  <si>
    <t>Городской округ Ленинский /
 г.Видное</t>
  </si>
  <si>
    <t>Городской округ Лобня/
г. Лобня</t>
  </si>
  <si>
    <t>Городской округ Лосино-Петровский/
г. Лосино-Петровский</t>
  </si>
  <si>
    <t>Городской округ Лыткарино/
г. Лыткарино</t>
  </si>
  <si>
    <t>Городской округ Люберцы/
г. Люберцы</t>
  </si>
  <si>
    <t xml:space="preserve">Городской округ Молодёжный/
городской округ Молодежный </t>
  </si>
  <si>
    <t>Городской округ Мытищи/
г. Мытищи</t>
  </si>
  <si>
    <t>Городской округ Наро-Фоминский/
г. Наро-Фоминск</t>
  </si>
  <si>
    <t>Городской округ Одинцовский/
 г. Одинцово</t>
  </si>
  <si>
    <t>Городской округ Подольск/
 г. Подольск</t>
  </si>
  <si>
    <t>Городской округ Пушкинский /
г. Пушкино</t>
  </si>
  <si>
    <t>Городской округ Реутов/
г. Реутов</t>
  </si>
  <si>
    <t>Гордской округ Сергиево-Посадский/
Город Сергиев Посад</t>
  </si>
  <si>
    <t>Городской округ Солнечногорск/
г. Солнечногорск</t>
  </si>
  <si>
    <t>Городской округ Ступино/
г. Ступино</t>
  </si>
  <si>
    <t>Городской округ Талдомский /
г. Талдом</t>
  </si>
  <si>
    <t>Городской округ Фрязино/
г. Фрязино</t>
  </si>
  <si>
    <t>Городской округ Химки/
 г.Химки</t>
  </si>
  <si>
    <t>Городской округ Черноголовка/
г. Черноголовка</t>
  </si>
  <si>
    <t>Городской округ Щёлково/
г. Щёлково</t>
  </si>
  <si>
    <t>Городской округ Электросталь/
г. Электросталь</t>
  </si>
  <si>
    <t>Кол-во окон гос./мун. услуг</t>
  </si>
  <si>
    <t>Кол-во окон для бизнеса</t>
  </si>
  <si>
    <t>Кол-во рабочих мест для заявителей в СПС</t>
  </si>
  <si>
    <t>141800, Московская область, г.Дмитров, ул. Профессиональная, д. 1А, 2 этаж</t>
  </si>
  <si>
    <t>Торгово промышленная палата (ТПП)</t>
  </si>
  <si>
    <t>ПАО "Россельхозбанк"</t>
  </si>
  <si>
    <t>142005, Московская область, г.Домодедово, ул. Советская, д. 19, корп.1 </t>
  </si>
  <si>
    <t xml:space="preserve">122 далее 3, доб.52201     </t>
  </si>
  <si>
    <t>122 далее 3, доб.52201</t>
  </si>
  <si>
    <t xml:space="preserve">122 далее 3, доб.52201        </t>
  </si>
  <si>
    <t xml:space="preserve">122 далее 3, доб.52201            </t>
  </si>
  <si>
    <t xml:space="preserve">122 далее 3, доб.52201      </t>
  </si>
  <si>
    <t xml:space="preserve">122 далее 3, доб.52201       </t>
  </si>
  <si>
    <t xml:space="preserve">122 далее 3, доб.52201         </t>
  </si>
  <si>
    <t xml:space="preserve">122 далее 3, доб.52277        </t>
  </si>
  <si>
    <t xml:space="preserve">122 далее 3, доб.52277     </t>
  </si>
  <si>
    <t xml:space="preserve">122 далее 3, доб.52277   </t>
  </si>
  <si>
    <t>122 далее 3, доб.52277    8(496) 510-14-05</t>
  </si>
  <si>
    <t xml:space="preserve">122 далее 3, доб.52277  </t>
  </si>
  <si>
    <t xml:space="preserve">122 далее 3, доб.52243   </t>
  </si>
  <si>
    <t>122 далее 3, доб.52202       8(498)602-24-99</t>
  </si>
  <si>
    <t>122 далее 3, доб.52244  8(496)363-20-94 8(496)363-20-92</t>
  </si>
  <si>
    <t>122 далее 3, доб.52244  8(496)363-20-68</t>
  </si>
  <si>
    <t xml:space="preserve">122 далее 3, доб.52245  </t>
  </si>
  <si>
    <t>122 далее 3, доб.52203    8(498) 729-60-81</t>
  </si>
  <si>
    <t xml:space="preserve">122 далее 3, доб.52247    </t>
  </si>
  <si>
    <t xml:space="preserve">122 далее 3, доб.52204  </t>
  </si>
  <si>
    <t>122 далее 3, доб.52204</t>
  </si>
  <si>
    <t xml:space="preserve">122 далее 3, доб.52204   </t>
  </si>
  <si>
    <t>122 далее 3, доб.52205   8(498) 602-01-60</t>
  </si>
  <si>
    <t xml:space="preserve">122 далее 3, доб.52251  </t>
  </si>
  <si>
    <t xml:space="preserve">122 далее 3, доб.52251    </t>
  </si>
  <si>
    <t xml:space="preserve">122 далее 3, доб.52252   </t>
  </si>
  <si>
    <t>122 далее 3, доб.52209    8(498) 950-00-30</t>
  </si>
  <si>
    <t xml:space="preserve">122 далее 3, доб.52211   </t>
  </si>
  <si>
    <t xml:space="preserve">122 далее 3, доб.52211    </t>
  </si>
  <si>
    <t xml:space="preserve">122 далее 3, доб.52211  </t>
  </si>
  <si>
    <t xml:space="preserve">122 далее 3, доб.52211     </t>
  </si>
  <si>
    <t xml:space="preserve">122 далее 3, доб.52215   </t>
  </si>
  <si>
    <t>122 далее 3, доб.52262   8(498) 602-28-33</t>
  </si>
  <si>
    <t>122 далее 3, доб.52220</t>
  </si>
  <si>
    <t xml:space="preserve">122 далее 3, доб.52220  </t>
  </si>
  <si>
    <t xml:space="preserve">122 далее 3, доб.52266 </t>
  </si>
  <si>
    <t xml:space="preserve">122 далее 3, доб.52267  </t>
  </si>
  <si>
    <t>122 далее 3, доб.52268</t>
  </si>
  <si>
    <t xml:space="preserve">122 далее 3, доб.52268 </t>
  </si>
  <si>
    <t xml:space="preserve">122 далее 3, доб.52268   </t>
  </si>
  <si>
    <t xml:space="preserve">122 далее 3, доб.52268    </t>
  </si>
  <si>
    <t xml:space="preserve">122 далее 3, доб.52221  </t>
  </si>
  <si>
    <t xml:space="preserve">122 далее 3, доб.52271 </t>
  </si>
  <si>
    <t xml:space="preserve">122 далее 3, доб.52222  </t>
  </si>
  <si>
    <t>122 далее 3, доб.52223   8(495) 505-59-49</t>
  </si>
  <si>
    <t>122 далее 3, доб.52223          8(495) 505-59-49</t>
  </si>
  <si>
    <t>122 далее 3, доб.52224  8(496)347-77-77</t>
  </si>
  <si>
    <t>122 далее 3, доб.52224   8(496) 347-77-57</t>
  </si>
  <si>
    <t>122 далее 3, доб.52224  8(496)347-77-78</t>
  </si>
  <si>
    <t>122 далее 3, доб.52225  8(495)640-62-00</t>
  </si>
  <si>
    <t xml:space="preserve">122 далее 3, доб.52263 </t>
  </si>
  <si>
    <t xml:space="preserve">122 далее 3, доб.52263  </t>
  </si>
  <si>
    <t>122 далее 3, доб.52230</t>
  </si>
  <si>
    <t xml:space="preserve">122 далее 3, доб.52231  </t>
  </si>
  <si>
    <t>122 далее 3, доб.52231</t>
  </si>
  <si>
    <t>122 далее 3, доб.52289  8(498)602-03-02</t>
  </si>
  <si>
    <t xml:space="preserve">122 далее 3, доб.52291  </t>
  </si>
  <si>
    <t xml:space="preserve">122 далее 3, доб.52293 </t>
  </si>
  <si>
    <t>122 далее 3, доб.52294  8(496)712-80-88</t>
  </si>
  <si>
    <t xml:space="preserve">122 далее 3, доб.52235  </t>
  </si>
  <si>
    <t>122 далее 3, доб.52235</t>
  </si>
  <si>
    <t xml:space="preserve">122 далее 3, доб.52236  </t>
  </si>
  <si>
    <t>122 далее 3, доб.52236  8(496)645-56-52</t>
  </si>
  <si>
    <t>122 далее 3, доб.52236  8(496)653-83-21</t>
  </si>
  <si>
    <t>122 далее 3, доб.52296  8(496)203-34-35</t>
  </si>
  <si>
    <t>122 далее 3, доб.52296   8(496)202-31-36</t>
  </si>
  <si>
    <t>122 далее 3, доб.52296  8(496)203-23-37</t>
  </si>
  <si>
    <t>122 далее 3, доб.52296  8(496)207-40-30</t>
  </si>
  <si>
    <t xml:space="preserve">122 далее 3, доб.52237  </t>
  </si>
  <si>
    <t xml:space="preserve">122 далее 3, доб.52239  </t>
  </si>
  <si>
    <t xml:space="preserve">122 далее 3, доб.52299  </t>
  </si>
  <si>
    <t xml:space="preserve">122 далее 3, доб.52305  </t>
  </si>
  <si>
    <t>Понедельник 10.00-19.00
Вторник 10.00-19.00
Среда 10.00-19.00
Четверг 10.00-19.00
Пятница 10.00-19.00
Перерыв 13.00-14.00</t>
  </si>
  <si>
    <t>С учетом будующих изменений</t>
  </si>
  <si>
    <t>С учетом 3 ЗАТО как МФЦ</t>
  </si>
  <si>
    <t>На текущую дату</t>
  </si>
  <si>
    <t>140300, Московская область, г. Егорьевск, ул. Советская, д .185</t>
  </si>
  <si>
    <t>ОПС</t>
  </si>
  <si>
    <t>ТЦ "Самолет"</t>
  </si>
  <si>
    <t>Московская область,
 г. Жуковский, ул. Гагарина, д.60А, 2 этаж</t>
  </si>
  <si>
    <t>Понедельник 10.00-19.00
Вторник  10.00-19.00
Среда  10.00-19.00
Четверг  10.00-19.00
Пятница  10.00-19.00
Суббота  10.00-19.00</t>
  </si>
  <si>
    <t xml:space="preserve">Размещение офиса МФЦ </t>
  </si>
  <si>
    <t>Понедельник 09.00-18.00
Вторник 09.00-18.00
Среда 09.00-18.00
Четверг 09.00-18.00
Пятница 09.00-16.45
Перерыв 13.00-13.45</t>
  </si>
  <si>
    <t>55.05131, 38.609752</t>
  </si>
  <si>
    <t>Библиотека</t>
  </si>
  <si>
    <t>Вторник 08.00-17.00
Четверг 08.00-17.00
Перерыв 13.00-14.00</t>
  </si>
  <si>
    <t>Среда 08.00-17.00
Перерыв 13.00-14.00</t>
  </si>
  <si>
    <t>Понедельник 08.00-17.00
Пятница 08.00-17.00
Перерыв 13.00-14.00</t>
  </si>
  <si>
    <t xml:space="preserve">Понедельник 09.00-18.00
Вторник 09.00-18.00
Среда 09.00-18.00
Четверг 09.00-18.00
Пятница 09.00-18.00
Перерыв 13.00-14.00
</t>
  </si>
  <si>
    <t>1 - МФЦ, 
2 - ОПС, 
3 - ТОСП</t>
  </si>
  <si>
    <t>141983, Московская область, г. Дубна, ул. Свободы, д. 20</t>
  </si>
  <si>
    <t xml:space="preserve">Понедельник 10.00-19.00
Вторник 10.00-19.00
Среда 10.00-19.00
Четверг 10.00-19.00
Пятница 10.00-19.00
</t>
  </si>
  <si>
    <t xml:space="preserve"> 25.08.2022</t>
  </si>
  <si>
    <t xml:space="preserve">Понедельник 11.00-19.00
Вторник  11.00-19.00
Среда  11.00-19.00
Четверг  11.00-19.00
Пятница  11.00-19.00
Перерыв 14.00-15.00
</t>
  </si>
  <si>
    <t xml:space="preserve">Понедельник 08.00-17.00
Вторник  08.00-17.00
Среда  08.00-17.00
Четверг  08.00-17.00
Пятница  08.00-17.00
Перерыв 14.00-15.00
</t>
  </si>
  <si>
    <t>141069, Московская область, г.Королев, мкр. Первомайский, ул. Советская, д. 42</t>
  </si>
  <si>
    <t>141080, Московская область,  г.Королев, пр-кт Космонавтов, д. 20А</t>
  </si>
  <si>
    <t>141090, Московская область, г.Королев, мкр. Юбилейный, ул. Пионерская, д.1/4</t>
  </si>
  <si>
    <t>141070, Московская область, г.Королёв, ул. Калинина, д. 6-Б</t>
  </si>
  <si>
    <t>141033, Московская область, Мытищинский район, п.Поведники, ул. Ветеранов, д.2А, 2 этаж</t>
  </si>
  <si>
    <t>55.512291, 36.975268</t>
  </si>
  <si>
    <t xml:space="preserve">Понедельник 09.00-17.00
Вторник 09.00-17.00
Среда 09.00-17.00
Четверг 09.00-17.00
Пятница 09.00-17.00
</t>
  </si>
  <si>
    <t>142500, Московская область, г.о. Павловский Посад, с. Рахманово, д. 84</t>
  </si>
  <si>
    <t>142106, Московская область, г.Подольск, пр. Ленина, д.10</t>
  </si>
  <si>
    <t>142103, Московская область, г.Подольск, ул. Северная, д.4/14</t>
  </si>
  <si>
    <t>142155, Московская область, г.о. Подольск, г.Подольск, мкр.Львовский, ул. Красная, д.2А</t>
  </si>
  <si>
    <t>55.307854, 37.520719</t>
  </si>
  <si>
    <t>55.44682, 37.55136</t>
  </si>
  <si>
    <t>55.419325, 37.573977</t>
  </si>
  <si>
    <t>Среда 09.30 - 17.00
Пятница 09.30 - 17.00
Суббота 09.30 -16.00</t>
  </si>
  <si>
    <t>Понедельник 09.00-18.00
Вторник 09.00-18.00
Среда 09.00-18.00
Четверг с 09.00-18.00
Пятница 09.00-17.00
Перерыв  13.00-13.45</t>
  </si>
  <si>
    <t>Вторник 11.00-20.00
Среда 09.00-18.00
Четверг 11.00-20.00
Пятница 9.00-18.00
Суббота 9.00-16.45</t>
  </si>
  <si>
    <t>Вторник 11.00-20.00 
Среда 09.00-18.00 
Четверг 11.00-20.00 
Пятница 09.00-18.00 
Суббота 09.00-16.45 
Перерыв 14.00-14.45</t>
  </si>
  <si>
    <t>Понедельник 09.00-13.00
Вторник  09.00-13.00
Среда  09.00-13.00
Четверг  09.00-13.00
Пятница  09.00-13.00</t>
  </si>
  <si>
    <t>141320, Московская область, Сергиево-Посадский г.о., г. Пересвет, ул. Первомайская, д. 6</t>
  </si>
  <si>
    <t>141342, Московская область, Сергиево-Посадский г.о., п.Богородское, д. 73</t>
  </si>
  <si>
    <t>141311, Московская область, г.Сергиев Посад, ул.Птицеградская, д.2 Б</t>
  </si>
  <si>
    <t>141370, Московская область, Сергиево-Посадский г.о., г.Хотьково, 
Художественный пр-д, д. 6</t>
  </si>
  <si>
    <t>141370, Московская область, Сергиево-Посадский г.о., г.Хотьково, ул.Черняховского, д.8</t>
  </si>
  <si>
    <t>142271, Московская область, г.о. Серпухов, п. Пролетарский, ул. 40 лет Октября, д. 3</t>
  </si>
  <si>
    <t>142275, Московская область, Серпуховский район, с. Турово, ул. Октябрьская, д. 24</t>
  </si>
  <si>
    <t>142261, Московская область, Серпуховский район, с. Липицы, пл. 178 Авиаполка, д. 1</t>
  </si>
  <si>
    <t>54.975662, 37.269529</t>
  </si>
  <si>
    <t>55.023310, 37.383453</t>
  </si>
  <si>
    <t>54.848256, 37.485438</t>
  </si>
  <si>
    <t>Вторник 08.00-16.30
Четверг 08.00-16.30
Перерыв 12.30-13.00</t>
  </si>
  <si>
    <t>Среда 08.30-17.00
Пятница 08.30-17.00
Перерыв 12.00-12.30</t>
  </si>
  <si>
    <t>141195, Московская область, г. Фрязино, ул. Вокзальная, д. 19</t>
  </si>
  <si>
    <t>Вторник  11.00-21.00
Среда  11.00-21.00
Четверг  11.00-21.00
Пятница  11.00-21.00
Суббота  11.00-21.00
Воскресенье 10.00-18.00</t>
  </si>
  <si>
    <t xml:space="preserve">Понедельник 09.00-18.00
Вторник 09.00-18.00
Среда 09.00-18.00
Четверг 09.00-18.00
Пятница 09.00-18.00
</t>
  </si>
  <si>
    <t>141100, Московская область, г. Щелково, Пролетарский проспект, д. 1-1а.</t>
  </si>
  <si>
    <t>АО "Газпромбанк"</t>
  </si>
  <si>
    <t>141009, Московская область, г.Мытищи, ул. Карла Маркса, д.4</t>
  </si>
  <si>
    <t xml:space="preserve">Вторник 08.00-19.00
Перерыв 13.00-13.45
</t>
  </si>
  <si>
    <t xml:space="preserve">122 далее 3, доб.52302 </t>
  </si>
  <si>
    <t xml:space="preserve">122 далее 3, доб.52298   8(496) 524-12-44 </t>
  </si>
  <si>
    <t>54.9351783,
37.4483443</t>
  </si>
  <si>
    <t>55.751335, 37.989196</t>
  </si>
  <si>
    <t>56.348397, 37.517994</t>
  </si>
  <si>
    <t>55.948856, 37.496075</t>
  </si>
  <si>
    <t>55.941420, 37.497216</t>
  </si>
  <si>
    <t>55.376468, 39.046657</t>
  </si>
  <si>
    <t>55.412298, 38.992570</t>
  </si>
  <si>
    <t>55.377030, 39.050538</t>
  </si>
  <si>
    <t>55.365842, 39.057230</t>
  </si>
  <si>
    <t>55.610240, 38.088451</t>
  </si>
  <si>
    <t>55.649251, 37.860567</t>
  </si>
  <si>
    <t xml:space="preserve">122 далее 3, доб.52275  </t>
  </si>
  <si>
    <t xml:space="preserve">122 далее 3, доб.52275 </t>
  </si>
  <si>
    <t>143200, Московская область, г.Можайск, ул. 20-ое января, д. 6</t>
  </si>
  <si>
    <t xml:space="preserve">122 далее 3, доб.45891  </t>
  </si>
  <si>
    <t xml:space="preserve">122 далее 3, доб.52253
</t>
  </si>
  <si>
    <t>55.554094, 37.816891</t>
  </si>
  <si>
    <t>55.565982, 38.233655</t>
  </si>
  <si>
    <t>55.979989, 37.096990</t>
  </si>
  <si>
    <t>55.913636, 37.993257</t>
  </si>
  <si>
    <t>55.925606, 37.996796</t>
  </si>
  <si>
    <t>122 доб.52257   8(496) 617-42-54</t>
  </si>
  <si>
    <t>122 доб.52257   8(496) 617-99-41</t>
  </si>
  <si>
    <t>122 доб.52257   8(496) 617-19-81</t>
  </si>
  <si>
    <t>122 доб.52257   8(496) 617-25-18</t>
  </si>
  <si>
    <t>122 доб.52257    8(496) 617-70-03</t>
  </si>
  <si>
    <t>122 доб.52257    8(496) 617-66-79</t>
  </si>
  <si>
    <t xml:space="preserve">122 далее 3, доб.52259  </t>
  </si>
  <si>
    <t xml:space="preserve">122 далее 3, доб.52265  </t>
  </si>
  <si>
    <t>142970, Московская область, р.п.Серебряные Пруды, ул.Первомайская, д.4</t>
  </si>
  <si>
    <t xml:space="preserve">122 далее 3, доб.52256     </t>
  </si>
  <si>
    <t>122 далее 3, доб.52256   8(496) 697-00-10</t>
  </si>
  <si>
    <t>122 далее 3, доб.52256   8(496) 692-87-11</t>
  </si>
  <si>
    <t xml:space="preserve">122 далее 3, доб.52212    </t>
  </si>
  <si>
    <t xml:space="preserve">122 далее 3, доб.52212     </t>
  </si>
  <si>
    <t>141601, Московская область, г.Клин, Советская пл., д. 18А </t>
  </si>
  <si>
    <t xml:space="preserve">122 далее 3, доб.52232  </t>
  </si>
  <si>
    <t xml:space="preserve">122 далее 3, доб.52232 </t>
  </si>
  <si>
    <t xml:space="preserve">122 далее 3, доб.52232   </t>
  </si>
  <si>
    <t>140108, Московская область, г. Раменское, ул. Михалевича, д. 18</t>
  </si>
  <si>
    <t>Муниципальное казенное учреждение "Многофункциональный центр предоставления государственных и муниципальных услуг Городского округа Пушкинский Московской области"</t>
  </si>
  <si>
    <t xml:space="preserve">Понедельник 09.00-18.00
Вторник  09.00-18.00
Среда  09.00-18.00
Четверг 09.00-18.00
Пятница  09.00-17.00
</t>
  </si>
  <si>
    <t xml:space="preserve">122 далее 3, доб.52208    </t>
  </si>
  <si>
    <t xml:space="preserve">122 далее 3, доб.52240  </t>
  </si>
  <si>
    <t xml:space="preserve">122 далее 3, доб.52240 </t>
  </si>
  <si>
    <t xml:space="preserve">122 далее 3, доб.52226  </t>
  </si>
  <si>
    <t>143914, Московская область, г.Балашиха, мкр. Дзержинского,  д. 36</t>
  </si>
  <si>
    <t>122 далее 3, доб.52287  8(496)733-15-02</t>
  </si>
  <si>
    <t>122 далее 3, доб.52225    8(498) 602-24-99</t>
  </si>
  <si>
    <t>ТЦ "Авиатор"</t>
  </si>
  <si>
    <t>122 далее 3, доб.52225 8(495)640-62-00</t>
  </si>
  <si>
    <t xml:space="preserve">Понедельник 09.00-18.00
Вторник   09.00-18.00
Среда  09.00-18.00
Четверг  09.00-18.00
Пятница  09.00-18.00
Перерыв 13.00-14.00
</t>
  </si>
  <si>
    <t xml:space="preserve">122 далее 3, доб.52204 </t>
  </si>
  <si>
    <t>Схема размещения стационарных офисов многофункциональных центров предоставления государственных и муниципальных услуг и выездного обслуживания на территории Московской области</t>
  </si>
  <si>
    <t>56.040153, 37.232195</t>
  </si>
  <si>
    <t>ДК "Метролог"</t>
  </si>
  <si>
    <t xml:space="preserve">Вторник 10.00-19.00
Среда 10.00-19.00
Четверг 10.00-19.00
Пятница 10.00-19.00
Суббота 10.00-19.00
Перерыв 14.00-15.00
</t>
  </si>
  <si>
    <t>Городской округ Павлово-Посадский/ 
 г.Павловский Посад</t>
  </si>
  <si>
    <t>Городской округ Павлово-Посадский</t>
  </si>
  <si>
    <t>Вторник 09.00-18.00
Четверг 09.00-18.00
Пятница 14.00-18.00
Перерыв 13.00-14.00</t>
  </si>
  <si>
    <t xml:space="preserve">Понедельник 8.00-20.00
Вторник  8.00-20.00
Среда  8.00-20.00
Четверг  8.00-20.00
Пятница  8.00-20.00
Суббота  8.00-20.00    </t>
  </si>
  <si>
    <t>http://мфц-зарайск.рф</t>
  </si>
  <si>
    <t>http://мфц-шаховская.рф</t>
  </si>
  <si>
    <t>143909, Московская область, г.Балашиха,  ул. Звездная, д. 8А</t>
  </si>
  <si>
    <t xml:space="preserve">55.809374, 37.841074 </t>
  </si>
  <si>
    <t>122 далее 3, доб.52247   8(495) 550-78-27</t>
  </si>
  <si>
    <t>122 далее 3, доб.52259</t>
  </si>
  <si>
    <t xml:space="preserve">122 далее 3, доб.52257      </t>
  </si>
  <si>
    <t xml:space="preserve">Муниципальное бюджетное учреждение Павлово-Посадского городского округа Московской области «Многофункциональный центр предоставления государственных и муниципальных услуг Павлово-Посадского городского округа» </t>
  </si>
  <si>
    <t>142279, Московская область, г.о. Серпухов, п. Оболенск, Биологов, д. 1</t>
  </si>
  <si>
    <t>141207, Московская область, г. Пушкино, пр-кт.  Московский, д. 54 А</t>
  </si>
  <si>
    <t>143989, Московская область, г.Балашиха, мкр.Керамик, Носовихинское шоссе, д.15,
 2 этаж</t>
  </si>
  <si>
    <t>143923, Московская область, г.Балашиха, Западная коммунальная зона, ш. Энтузиастов, влад.11, стр.4</t>
  </si>
  <si>
    <t>142440, Московская область, Богородский г.о., д. Колонтаево, д. 1</t>
  </si>
  <si>
    <t>142455, Московская область, Богородский г.о., г. Электроугли, ул. Парковая, д. 14</t>
  </si>
  <si>
    <t>142450, Московская область, Богородский г.о., г. Старая Купавна, ул. Акрихиновское ш., д. 8В</t>
  </si>
  <si>
    <t>142439, Московская область, Богородский г.о.,  с. Мамонтово, ул. Горького</t>
  </si>
  <si>
    <t>142460, Московская область, Богородский г.о., р.п. им. Воровского, ул.Сергеева, д.12</t>
  </si>
  <si>
    <t>142440, Московская область, Богородский г.о., р.п. Обухово, ул.Яковлева, д. 55</t>
  </si>
  <si>
    <t>142438, Московская область, Богородский г.о.,  д. Большое Буньково, ул. Ленинская, д. 183</t>
  </si>
  <si>
    <t>143623, Московская область, Волоколамский г.о., с. Осташево, Микрорайон, д. 2</t>
  </si>
  <si>
    <t>140090, Московская область, г.Дзержинский, ул. Угрешская, д. 32, пом. 4-32</t>
  </si>
  <si>
    <t>142436, Московская область, Богородский г.о., п. Ногинск-9, ул.Королева, д. 8</t>
  </si>
  <si>
    <t>143500, Московская область, г.Истра, ул. Урицкого, д 83, корп. 2</t>
  </si>
  <si>
    <t>141068, Московская область, г.Королёв, мкр. Текстильщик, ул. Тарасовская, д. 9</t>
  </si>
  <si>
    <t>140053, Московская область, г. Котельники, мкр. Силикат, д. 30</t>
  </si>
  <si>
    <t>143401, Московская область, г. Красногорск, Ильинский бульвар, д. 4</t>
  </si>
  <si>
    <t>143442, Московская область, г.о. Красногорск, п. Отрадное, ул. Пятницкая, д. 5</t>
  </si>
  <si>
    <t>Необходимо открыть окон для 100% охвата в 2024 г. (с учетом прироста населения)</t>
  </si>
  <si>
    <t>140500, Московская область, г.Луховицы, ул. Мира, д. 16</t>
  </si>
  <si>
    <t>140016, Московская область, г. Люберцы, мкр. Зенино, Некрасовский пр-зд, д.6</t>
  </si>
  <si>
    <t>143360, Московская область, г.о. Наро-Фоминский, г. Апрелевка, ул. Сентябрьская, д.5</t>
  </si>
  <si>
    <t>143006, Московская область, Одинцовский г.о., г.Одинцово, ул.Белорусская, д.5</t>
  </si>
  <si>
    <t xml:space="preserve">1430051, Московская область, Одинцовский г.о., р.п. Большие Вяземы, ул. Городок–17, стр. 1Б </t>
  </si>
  <si>
    <t>143026, Московская область, Одинцовский г.о., п. Новоивановское, ул.Агрохимиков, д. 2, пом. 12</t>
  </si>
  <si>
    <t>143020, Московская область, Одинцовский г.о., с. Жаворонки, ул. Лесная, д. 9</t>
  </si>
  <si>
    <t>143030, Московская область , Одинцовский г.о., р.п. Заречье, д. 14</t>
  </si>
  <si>
    <t>141202, Московская область, г.Пушкино, Красноармейское ш., влд.105 (гипермаркет Глобус)</t>
  </si>
  <si>
    <t>141271, Московская область, Пушкинский г.о., п. Софрино-1, д.21А</t>
  </si>
  <si>
    <t>140100, Московская область, г.Раменское, ул. Воровского, д.1Б</t>
  </si>
  <si>
    <t>142253, Московская область, г.о.Серпухов, п. Большевик, ул. Ленина, д.36</t>
  </si>
  <si>
    <t xml:space="preserve">142840, Московская область, г.о.Ступино, п. Михнево, ул.Советская, д. 26 </t>
  </si>
  <si>
    <t>142850, Московская область, г.о.Ступино, п. Малино, ул.Школьная, д. 14 А</t>
  </si>
  <si>
    <t>141103, Московская область, г.Щелково, ул. Радиоцентр №5, д. 16</t>
  </si>
  <si>
    <t>141104, Московская область, г.Щелково, ул. Беляева, д. 5А</t>
  </si>
  <si>
    <t xml:space="preserve">141109, Московская область, г. Щелково, ул. Талсинская, д.2  </t>
  </si>
  <si>
    <t>140090, Московская область, г.Дзержинский, ул. Угрешская, д.22</t>
  </si>
  <si>
    <t>141701, Московская область, г.Долгопрудный, ул.Первомайская, д. 11</t>
  </si>
  <si>
    <t>142060, Московская область, г.Домодедово, мкр. Барыбино, ул. Леваневского , д. 2А</t>
  </si>
  <si>
    <t>142901, Московская область, г. Кашира, ул. Ильича, д.61</t>
  </si>
  <si>
    <t>143402, Московская область, г. Красногорск, ул. Ленина, д. 2</t>
  </si>
  <si>
    <t>143401, Московская область, г. Красногорск,ул. Международная, д. 4 (2 этаж)</t>
  </si>
  <si>
    <t>143091, Московская область, г.  Краснознаменск, ул. Генерала Шлыкова, д.1</t>
  </si>
  <si>
    <t>140032, Московская область,  г.о. Люберцы, р.п. Малаховка, ул.Сакко и Ванцетти, д.1</t>
  </si>
  <si>
    <t>141008, Московская область, г.Мытищи, ул. Мира, с.32/2</t>
  </si>
  <si>
    <t>143300, Московская область, г. Наро-Фоминск, ул. Полубоярова, д. 8</t>
  </si>
  <si>
    <t>143001, Московская область, Одинцовский г.о., п. Трехгорка, ул. Трехгорная, д.6</t>
  </si>
  <si>
    <t>143002, Московская область, Одинцовский г.о., п. ВНИИССОК, ул. Д.Давыдова, д. 7</t>
  </si>
  <si>
    <t>142601, Московская область, г. Орехово-Зуево, ул. Ленина, д.96А</t>
  </si>
  <si>
    <t>142502, Московская область, г. Павловский Посад, ул. Б.Покровская, д. 42/1</t>
  </si>
  <si>
    <t>140103, Московская область, г.Раменское, ул. Крымская, д. 5</t>
  </si>
  <si>
    <t>143960, Московская область, г.Реутов, ул. Победы, д. 7</t>
  </si>
  <si>
    <t>142214, Московская область, г. Серпухов, ул Советская, д. 111, 3 этаж</t>
  </si>
  <si>
    <t>141508, Московская область, г.Солнечногорск, ул. Тельнова, д.3/2</t>
  </si>
  <si>
    <t>140704, Московская область, г.Шатура, ул. Спортивная, д.6</t>
  </si>
  <si>
    <t>144007, Московская область, г.Электросталь, ул. Победы, д.15, корп. 3</t>
  </si>
  <si>
    <t>Муниципальное автономное учреждение "Многофункциональный центр предоставления государственных и муниципальных услуг городского округа Котельники Московской области"</t>
  </si>
  <si>
    <t xml:space="preserve">122 далее 3, доб.52244  </t>
  </si>
  <si>
    <t xml:space="preserve">122 далее 3, доб.52294  </t>
  </si>
  <si>
    <t xml:space="preserve">122 далее 3, доб.52284  </t>
  </si>
  <si>
    <t>122 далее 3, доб.52284</t>
  </si>
  <si>
    <t>122 далее 3, доб.52299</t>
  </si>
  <si>
    <t>122 далее 3, доб.52301</t>
  </si>
  <si>
    <t xml:space="preserve">122 далее 3, доб.52301 </t>
  </si>
  <si>
    <t xml:space="preserve">122 далее 3, доб.52301  </t>
  </si>
  <si>
    <t>140755, Московская область, г.о.Шатура, п. ЦУС «МИР»,  д. 13</t>
  </si>
  <si>
    <t>ТЦ "Мосанжелес"</t>
  </si>
  <si>
    <t xml:space="preserve">122 далее 3, доб.52206 
</t>
  </si>
  <si>
    <t xml:space="preserve">122 далее 3, доб.52206   
</t>
  </si>
  <si>
    <t xml:space="preserve">122 далее 3, доб.52206
</t>
  </si>
  <si>
    <t xml:space="preserve">122 далее 3, доб.52206         </t>
  </si>
  <si>
    <t xml:space="preserve">122 далее 3, доб.52206    </t>
  </si>
  <si>
    <t>142430, Московская область, Богородский г.о., с. Ямкино, ул.Центральная усадьба, д. 11</t>
  </si>
  <si>
    <t xml:space="preserve">Вторник 12.00-19.00
Среда 12.00-19.00
Четверг 12.00-19.00
Пятница 12.00-19.00
Суббота 12.00-19.00
Воскресенье 12.00-19.00
Перерыв 14.00-15.00
</t>
  </si>
  <si>
    <t xml:space="preserve">Вторник 13.00-20.00
Среда 13.00-20.00
Четверг 13.00-20.00
Пятница 13.00-20.00
Суббота 13.00-20.00
Воскресенье 13.00-20.00
Перерыв 15.00-16.00
</t>
  </si>
  <si>
    <t xml:space="preserve">Вторник 11.00-20.00
Среда 11.00-20.00
Четверг 11.00-20.00
Пятница 11.00-20.00
Суббота 11.00-20.00
Перерыв 14.00-15.00
</t>
  </si>
  <si>
    <t>55.318439, 39.193460</t>
  </si>
  <si>
    <t>55.170743, 39.154078</t>
  </si>
  <si>
    <t>55.133400, 39.553639</t>
  </si>
  <si>
    <t>55.432120, 39.207126</t>
  </si>
  <si>
    <t xml:space="preserve">Понедельник 8.00-17.00
Вторник 8.00-17.00
Среда 8.00-17.00
Четверг 8.00-17.00
Пятница 8.00-17.00
Перерыв 12.00-13.00
</t>
  </si>
  <si>
    <t>143401, Московская область, 
г. Красногорск, б-р Строителей, д. 4, секция А</t>
  </si>
  <si>
    <t>141508, Московская область, г.о.Солнечногорск, мкр.Рекинцо, ЦРБ, пом. 7</t>
  </si>
  <si>
    <t>КДЦ "Тимоново"</t>
  </si>
  <si>
    <t>141570, Московская область, г.о.Солнечногорск, р.п.Менделеево, ул.Куйбышева, д.12</t>
  </si>
  <si>
    <t>141570, Московская область, г.Солнечногорск, ул. Подмосковная, д.50</t>
  </si>
  <si>
    <t>56.215633, 37.024756</t>
  </si>
  <si>
    <t xml:space="preserve">Понедельник  15.00-20.00
Среда  15.00-20.00
Пятница  11.00-16.00
</t>
  </si>
  <si>
    <t>56.079970, 38.503248</t>
  </si>
  <si>
    <t>55.931063, 38.391264</t>
  </si>
  <si>
    <t>55.856321, 38.440483</t>
  </si>
  <si>
    <t xml:space="preserve">122 далее 3, доб.52213  </t>
  </si>
  <si>
    <t xml:space="preserve">122 далее 3, доб.52213 </t>
  </si>
  <si>
    <t>ТЦ "Торговая Галерея"</t>
  </si>
  <si>
    <t>140090, Московская область, г. Дзержинский, ул. Ак.Жукова, д. 40</t>
  </si>
  <si>
    <t>Понедельник 08.00-17.00
Вторник 08.00-17.00
Среда 08.00-17.00
Четверг 08.00-17.00
Перерыв 13.00-14.00
Пятница 08.00-16.45
Перерыв 12.00-12.45</t>
  </si>
  <si>
    <t>141707, Московская область, г. Долгопрудный, пр-кт Пацаева, д. 14</t>
  </si>
  <si>
    <t>141707, Московская область, г. Долгопрудный, ул.Спортивная, д. 9</t>
  </si>
  <si>
    <t xml:space="preserve">141551, Московская область, г.о. Солнечногорск, д.Голубое, Тверецкий пр-зд, стр.18А, 2 этаж </t>
  </si>
  <si>
    <t xml:space="preserve">Понедельник 8.30-17.30
Вторник  8.30-17.30
Среда  8.30-17.30
Четверг  8.30-17.30
Пятница  8.30-17.30
Перевыв 13.00-14.00
</t>
  </si>
  <si>
    <t>141143, Московская область, Щелково г.о., д. Медвежьи Озера, 67А</t>
  </si>
  <si>
    <t>55.861575, 37.987157</t>
  </si>
  <si>
    <t>141981, Московская область,  г.Дубна, ул. Станционная, д. 32</t>
  </si>
  <si>
    <t xml:space="preserve">Понедельник 8.00-20.00
Вторник  8.00-20.00
Среда  8.00-20.00
Четверг  8.00-20.00
Пятница  8.00-20.00
Суббота  8.00-20.00                                       </t>
  </si>
  <si>
    <t xml:space="preserve">Понедельник 09:00-17:00
Среда 09:00-17:00
Пятница 09:00-17:00
Перерыв 13:00-13:45
</t>
  </si>
  <si>
    <t>Вторник 09.00-18.00
Четверг  09.00-18.00
Пятница  09.00-13.00
Перерыв 13.00-14.00</t>
  </si>
  <si>
    <t>Понедельник 09.00-18.00
Среда  09.00-18.00
Пятница 09.00-13.00
Перерыв 13.00-14.00</t>
  </si>
  <si>
    <t>Понедельник 09.00-18.00
Вторник 09.00-18.00
Среда 09.00-18.00
Перерыв 13.00-14.00</t>
  </si>
  <si>
    <t xml:space="preserve">Понедельник 09.00-18.00
Вторник 09.00-18.00
Среда 09.00-18.00
Четверг 09.00-18.00
Пятница 09.00-18.00
Каждая вторая суббота месяца 09.00-18.00
</t>
  </si>
  <si>
    <t>Понедельник 09.00-18.00
Вторник  09.00-18.00
Среда  09.00-18.00
Четверг  09.00-18.00
Пятница  09.00-18.00
Перерыв 13.00-14.00
Суббота  09.00-13.00</t>
  </si>
  <si>
    <t xml:space="preserve">Понедельник 09.00-18.00
Вторник 09.00-18.00
Среда 09.00-18.00
Четверг 09.00-18.00
Пятница 09.00-16.45
Перерыв  13.00-13.45
</t>
  </si>
  <si>
    <t xml:space="preserve">Понедельник 09.00-18.00
Вторник 09.00-18.00
Среда 09.00-18.00
Четверг 09.00-18.00
Пятница 09.00-18.00
Перерыв  13.00-14.00
</t>
  </si>
  <si>
    <t xml:space="preserve">Понедельник 09.00-15.00
Вторник  09.00-15.00
Среда  09.00-15.00
Четверг 09.00-15.00
Пятница 09.00-15.00
Суббота 09.00-13.00
</t>
  </si>
  <si>
    <t xml:space="preserve">Вторник 11.00-20.00 
Среда 09.00-18.00 
Четверг 11.00-20.00
Пятница 09.00-18.00
Суббота 09.00-16.45 </t>
  </si>
  <si>
    <t>Вторник  09.00-18.00
Перерыв  13.00-14.00</t>
  </si>
  <si>
    <t xml:space="preserve">Понедельник 09.00-18.00
Вторник  09.00-18.00
Среда  09.00-18.00
Четверг  09.00-18.00
Пятница  09.00-16.45
Перерыв  13.00-13.45
</t>
  </si>
  <si>
    <t>Понедельник 09.00-17.00
Вторник  09.00-17.00
Среда  09.00-17.00
Четверг  09.00-17.00
Пятница 09.00-17.00
Суббота  09.00-12.00</t>
  </si>
  <si>
    <t xml:space="preserve">Понедельник 09.00-18.00
Вторник 09.00-18.00
Среда 09.00-18.00
Четверг 09.00-18.00
Пятница 09.00-18.00 </t>
  </si>
  <si>
    <t xml:space="preserve">Понедельник 09.00-18.00
Вторник 09.00-18.00
Среда  09.00-18.00
Четверг 09.00-18.00
Пятница 09.00-18.00 </t>
  </si>
  <si>
    <t>Понедельник 08.00-20.00
Вторник  08.00-20.00
Среда  08.00-20.00
Четверг  08.00-20.00
Пятница  08.00-20.00
Суббота  08.00-20.00</t>
  </si>
  <si>
    <t>Понедельник 08.00-20.00
Вторник  08.00-20.00
Среда  08.00-20.00
Четверг  08.00-20.00
Пятница  08.00-20.00
Суббота  08.00-20.00
Воскресенье 08.00-20.00</t>
  </si>
  <si>
    <t xml:space="preserve">Понедельник 08.00-20.00
Вторник  08.00-20.00
Среда  08.00-20.00
Четверг  08.00-20.00
Пятница  08.00-20.00
Суббота 08.00-20.00
</t>
  </si>
  <si>
    <t>Понедельник 08.30-17.00
Вторник 08.15-17.00
Среда 08.15-17.00
Четверг 08.15-17.00
Пятница 08.15-16.00
Перерыв 13.00-13.30</t>
  </si>
  <si>
    <t>143083, Московская область, Одинцовский г.о., п. Барвиха,  д.33, пом.1, комн. №10</t>
  </si>
  <si>
    <t>мфц-шатура.рф</t>
  </si>
  <si>
    <t xml:space="preserve"> https://www.mfcsoln.ru/</t>
  </si>
  <si>
    <t xml:space="preserve">Понедельник  16.00-20.00
Суббота  10.00-16.00
</t>
  </si>
  <si>
    <t>ТЦ "Селятино"</t>
  </si>
  <si>
    <t>ТРЦ "Акварель"</t>
  </si>
  <si>
    <t>56.000376, 37.881731</t>
  </si>
  <si>
    <t xml:space="preserve">Вторник  10.00-19.00
Среда  10.00-19.00
Четверг  10.00-19.00
Пятница  10.00-19.00
Суббота  10.00-19.00    </t>
  </si>
  <si>
    <t xml:space="preserve">141202, Московская область, Пушкинский г.о., г. Пушкино, М-8 Холмогоры,  33-й км, с18.
</t>
  </si>
  <si>
    <t>55.608912, 38.078839</t>
  </si>
  <si>
    <t>Жуковский ГО</t>
  </si>
  <si>
    <t>Вторник 11.00-20.00
Среда 09.00-18.00
Четверг 09.00-18.00
Пятница 09.00-18.00
Суббота 09.00-18.00</t>
  </si>
  <si>
    <t>ТЦ «Лацкова, 1»</t>
  </si>
  <si>
    <t>142280, Московская область, г.о. Серпухов, г. Протвино, ул. Победы, д. 2В</t>
  </si>
  <si>
    <t>142290, Московская область, г.о. Серпухов, г. Пущино, мкр. «В», д.1</t>
  </si>
  <si>
    <t>142530, Московская область, Павлово-Посадский г.о., г.Электрогорск, ул. М. Горького д.9</t>
  </si>
  <si>
    <t>142703, Московская область, г. Видное, ул.Школьная, д.77</t>
  </si>
  <si>
    <t>143007, Московская область, г. Одинцово, Можайское ш., д. 71, 6 этаж</t>
  </si>
  <si>
    <t>Городской округ Орехово-Зуевский/
 г. Орехово-Зуево</t>
  </si>
  <si>
    <t>142621, Московская область, г.о. Орехово-Зуевский,  г.Куровское, ул. Первомайская, д. 80</t>
  </si>
  <si>
    <t>142670, Московская область, г.о. Орехово-Зуевский, г.Ликино-Дулёво, ул. Ленина, д.15/1</t>
  </si>
  <si>
    <t>Вторник 10.00-19.00
Среда 10.00-19.00
Четверг 10.00-19.00
Пятница 10.00-19.00
Суббота 10.00-19.00</t>
  </si>
  <si>
    <t>Понедельник 09.00-18.00
Вторник  09.00-18.00
Среда  09.00-18.00
Четверг  09.00-18.00
Пятница  09.00-18.00
Перерыв  13.00-14.00</t>
  </si>
  <si>
    <t>Вторник 09.00-16.30
Четверг 09.00-16.30
Суббота 09.00-16.30
Перерыв 13.00-13.30</t>
  </si>
  <si>
    <t>56.000638, 37.859417</t>
  </si>
  <si>
    <t>Понедельник 09.30-18.30
Вторник 09.30-18.30
Среда 09.30-18.30
Четверг 09.30-18.30
Пятница 09.30-18.30
Перерыв 13.30-14.30</t>
  </si>
  <si>
    <t>Понедельник 08.30-17.30
Вторник 08.30-17.30
Среда 08.30-17.30
Четверг 08.30-17.30
Пятница 08.30-17.30
Перерыв 13.00-14.00</t>
  </si>
  <si>
    <t>140741, Московская область, г.о. Шатура, п. Туголесский бор, ул. Горького, д. 11</t>
  </si>
  <si>
    <t>55.950842, 38.556698</t>
  </si>
  <si>
    <t>55.864869,
35.874619</t>
  </si>
  <si>
    <t>55.314223, 38.645020</t>
  </si>
  <si>
    <t>55.459889, 38.438282</t>
  </si>
  <si>
    <t>55.265014, 38.739595</t>
  </si>
  <si>
    <t>55.632259, 37.857384</t>
  </si>
  <si>
    <t>55.625185, 37.837540</t>
  </si>
  <si>
    <t xml:space="preserve"> 55.632051, 37.869146</t>
  </si>
  <si>
    <t>55.914792, 36.860381</t>
  </si>
  <si>
    <t>55.913841, 36.859953</t>
  </si>
  <si>
    <t>55.857555, 37.120313</t>
  </si>
  <si>
    <t>55.888387, 37.036329</t>
  </si>
  <si>
    <t>55.936031, 36.701316</t>
  </si>
  <si>
    <t>55.873065, 36.946745</t>
  </si>
  <si>
    <t>55.994735, 36.479588</t>
  </si>
  <si>
    <t>55.812532, 37.086242</t>
  </si>
  <si>
    <t>55.929219, 36.866930</t>
  </si>
  <si>
    <t>54.840247, 38.197534</t>
  </si>
  <si>
    <t>54.794796, 38.261333</t>
  </si>
  <si>
    <t>55.07243,
 38.95732</t>
  </si>
  <si>
    <t>55.09984,
 38.85726</t>
  </si>
  <si>
    <t>54.854340,
38.569617</t>
  </si>
  <si>
    <t>55.058926, 38.751517</t>
  </si>
  <si>
    <t>55.941468, 37.867122</t>
  </si>
  <si>
    <t>55.932260, 37.843872</t>
  </si>
  <si>
    <t>55.922502, 37.815305</t>
  </si>
  <si>
    <t>55.948395, 37.835381</t>
  </si>
  <si>
    <t>55.914842, 37.866811</t>
  </si>
  <si>
    <t>55.662814, 37.872941</t>
  </si>
  <si>
    <t>55.659169, 37.867627</t>
  </si>
  <si>
    <t>55.819716, 37.320506</t>
  </si>
  <si>
    <t>55.817705, 37.367138</t>
  </si>
  <si>
    <t>55.816282, 37.387111</t>
  </si>
  <si>
    <t>55.819751, 37.312232</t>
  </si>
  <si>
    <t>55.834999, 37.179017</t>
  </si>
  <si>
    <t>55.751724, 37.162679</t>
  </si>
  <si>
    <t>55.858617, 37.393169</t>
  </si>
  <si>
    <t>55.876100, 37.314601</t>
  </si>
  <si>
    <t>55.812741, 37.385775</t>
  </si>
  <si>
    <t xml:space="preserve"> 56.011072, 37.475073</t>
  </si>
  <si>
    <t>55.870272, 38.194056</t>
  </si>
  <si>
    <t>55.916576, 38.105604</t>
  </si>
  <si>
    <t>55.900249, 38.144561</t>
  </si>
  <si>
    <t>54.981603, 39.038594</t>
  </si>
  <si>
    <t>55.053795, 39.119668</t>
  </si>
  <si>
    <t>55.586113, 37.915119</t>
  </si>
  <si>
    <t>55.676774, 37.894502</t>
  </si>
  <si>
    <t>55.690184, 37.867184</t>
  </si>
  <si>
    <t>55.686104, 37.898374</t>
  </si>
  <si>
    <t>55.661070, 37.983211</t>
  </si>
  <si>
    <t>55.646848, 37.996782</t>
  </si>
  <si>
    <t>55.609168, 37.977302</t>
  </si>
  <si>
    <t>55.652455, 37.929124</t>
  </si>
  <si>
    <t>55.702769, 37.886901</t>
  </si>
  <si>
    <t>55.708718, 37.952729</t>
  </si>
  <si>
    <t>55.499227, 36.033981</t>
  </si>
  <si>
    <t>55.527871, 35.615957</t>
  </si>
  <si>
    <t>55.915104, 37.768543</t>
  </si>
  <si>
    <t>56.074690, 37.553136</t>
  </si>
  <si>
    <t>55.980513, 37.745793</t>
  </si>
  <si>
    <t>55.977686, 37.607723</t>
  </si>
  <si>
    <t>55.677569, 37.280567</t>
  </si>
  <si>
    <t>55.679362, 37.263429</t>
  </si>
  <si>
    <t>55.663218, 37.303361</t>
  </si>
  <si>
    <t>55.696835, 37.336345</t>
  </si>
  <si>
    <t>55.628647, 37.009862</t>
  </si>
  <si>
    <t>55.638678, 37.012629</t>
  </si>
  <si>
    <t>55.628658, 36.985874</t>
  </si>
  <si>
    <t>55.685919, 37.396982</t>
  </si>
  <si>
    <t>55.578153, 36.691924</t>
  </si>
  <si>
    <t>55.660446, 37.227625</t>
  </si>
  <si>
    <t>55.705071, 37.365432</t>
  </si>
  <si>
    <t>55.722252, 37.277655</t>
  </si>
  <si>
    <t>55.709822, 36.685449</t>
  </si>
  <si>
    <t>55.646397, 37.105505</t>
  </si>
  <si>
    <t>55.599283, 36.692454</t>
  </si>
  <si>
    <t>55.716776, 37.064710</t>
  </si>
  <si>
    <t>55.615116, 36.843800</t>
  </si>
  <si>
    <t>55.684594, 37.267472</t>
  </si>
  <si>
    <t>55.744919, 36.875439</t>
  </si>
  <si>
    <t>55.577779, 
38.920516</t>
  </si>
  <si>
    <t>55.604506, 
38.868342</t>
  </si>
  <si>
    <t>55.564232,
 39.115770</t>
  </si>
  <si>
    <t>55.744604, 38.609979</t>
  </si>
  <si>
    <t>55.780369, 38.653692</t>
  </si>
  <si>
    <t>142702, Московская область, Ленинский г.о., пгт. Бутово,  мкр.Бутово Парк, д. 22</t>
  </si>
  <si>
    <t>142710, Московская область, Ленинский г.о., пгт. Лопатино, ул. Сухановская, дом 1, стр. 1</t>
  </si>
  <si>
    <t xml:space="preserve">142721, Московская область, Ленинский г.о.,  пгт. Мисайлово, ул.Современников, д. 5 </t>
  </si>
  <si>
    <t>Понедельник 09.00-18.00
Вторник 08.00-20.00
Среда 08.00-20.00
Четверг 08.00-20.00
Пятница 08.00-20.00
Суббота 09.00-18.00</t>
  </si>
  <si>
    <t>55.772739, 38.654548</t>
  </si>
  <si>
    <t>55.884089, 38.775955</t>
  </si>
  <si>
    <t>55.600277, 36.472418</t>
  </si>
  <si>
    <t>55.547535, 36.372265</t>
  </si>
  <si>
    <t>56.315531, 38.135071</t>
  </si>
  <si>
    <t>56.298255, 38.174627</t>
  </si>
  <si>
    <t>56.494734, 38.177396</t>
  </si>
  <si>
    <t>56.440941, 38.231178</t>
  </si>
  <si>
    <t>56.239351, 37.992098</t>
  </si>
  <si>
    <t>56.256678, 37.970487</t>
  </si>
  <si>
    <t>56.419651, 38.175321</t>
  </si>
  <si>
    <t>54.471331, 38.721925</t>
  </si>
  <si>
    <t>54.880869, 37.827679</t>
  </si>
  <si>
    <t>56.178529, 36.986007</t>
  </si>
  <si>
    <t xml:space="preserve">56.182111, 37.008276
</t>
  </si>
  <si>
    <t>54.894309, 38.078907</t>
  </si>
  <si>
    <t>55.104638, 38.180308</t>
  </si>
  <si>
    <t>55.120097, 37.952382</t>
  </si>
  <si>
    <t>55.955599, 38.046904</t>
  </si>
  <si>
    <t>55.956196, 38.031383</t>
  </si>
  <si>
    <t>55.961957, 38.042448</t>
  </si>
  <si>
    <t>55.896296, 37.409245</t>
  </si>
  <si>
    <t>55.895933, 37.409298</t>
  </si>
  <si>
    <t>55.947139, 37.297387</t>
  </si>
  <si>
    <t>55.890030, 37.480901</t>
  </si>
  <si>
    <t>55.929327, 37.194178</t>
  </si>
  <si>
    <t>55.582355, 39.526322</t>
  </si>
  <si>
    <t>55.718953, 39.737066</t>
  </si>
  <si>
    <t>55.544805, 40.007702</t>
  </si>
  <si>
    <t>55.546037, 39.692770</t>
  </si>
  <si>
    <t>55.555504, 39.810198</t>
  </si>
  <si>
    <t>55.658566, 39.882423</t>
  </si>
  <si>
    <t>56.030753, 35.513650</t>
  </si>
  <si>
    <t>55.801103, 38.439125</t>
  </si>
  <si>
    <t>55.772540, 38.442222</t>
  </si>
  <si>
    <t>140170, Московская область, г.Бронницы, ул. Кожурновская, д.73</t>
  </si>
  <si>
    <t>143300, Московская область, г. Наро-Фоминск, ул. Ленина, д. 8</t>
  </si>
  <si>
    <t>ТЦ " Серпантин"</t>
  </si>
  <si>
    <t>142921, Московская область, г.о. Кашира, мкр. Ожерелье, ул. Пионерская, д. 17 А</t>
  </si>
  <si>
    <t>56.739061, 37.163016</t>
  </si>
  <si>
    <t>56.758886,  37.137737</t>
  </si>
  <si>
    <t xml:space="preserve">  -  </t>
  </si>
  <si>
    <t>140180, Московская область, г. Жуковский, ул. Лацкова, д. 1</t>
  </si>
  <si>
    <t>142803, Московская область,  г. Ступино, Проспект Победы, д. 51   </t>
  </si>
  <si>
    <t xml:space="preserve">Муниципальный округ Волоколамский </t>
  </si>
  <si>
    <t xml:space="preserve">Муниципальный округ Дмитровский </t>
  </si>
  <si>
    <t>Муниципальный округ Егорьевск</t>
  </si>
  <si>
    <t>Муниципальный округ Зарайск</t>
  </si>
  <si>
    <t>Муниципальный округ Истра</t>
  </si>
  <si>
    <t>Муниципальный округ Лотошино</t>
  </si>
  <si>
    <t>Муниципальный округ Луховицы</t>
  </si>
  <si>
    <t xml:space="preserve">Муниципальный округ Можайский </t>
  </si>
  <si>
    <t xml:space="preserve">Муниципальный округ Раменский </t>
  </si>
  <si>
    <t>Муниципальный округ Рузский</t>
  </si>
  <si>
    <t>Муниципальный округ Серебряные-Пруды</t>
  </si>
  <si>
    <t>Муниципальный округ Чехов</t>
  </si>
  <si>
    <t>Муниципальный округ Шатура</t>
  </si>
  <si>
    <t>Муниципальный округ Шаховская</t>
  </si>
  <si>
    <t>Муниципальный округ Волоколамский/
 г. Волоколамск</t>
  </si>
  <si>
    <t xml:space="preserve">Муниципальный округ Дмитровский/
г. Дмитров </t>
  </si>
  <si>
    <t>Муниципальный округ Егорьевск/
г. Егорьевск</t>
  </si>
  <si>
    <t>Муниципальный округ Зарайск/
г. Зарайск</t>
  </si>
  <si>
    <t>Муниципальный округ Истра/
г. Истра</t>
  </si>
  <si>
    <t>Муниципальный округ Лотошино/
п.г.т. Лотошино</t>
  </si>
  <si>
    <t>Муниципальный округ Луховицы/
г. Луховицы</t>
  </si>
  <si>
    <t>Муниципальный округ Можайский/
 г.Можайск</t>
  </si>
  <si>
    <t>Муниципальный округ Раменский /
г. Раменское</t>
  </si>
  <si>
    <t>Муниципальный округ Рузский/
г. Руза</t>
  </si>
  <si>
    <t>Муниципальный округ Серебряные-Пруды/
г. Серебряные Пруды</t>
  </si>
  <si>
    <t>Муниципальный округ Чехов/
г. Чехов</t>
  </si>
  <si>
    <t>Муниципальный округ Шатура/
г. Шатура</t>
  </si>
  <si>
    <t>Муниципальный округ Шаховская/
пгт. Шаховская</t>
  </si>
  <si>
    <t>МУНИЦИПАЛЬНЫЕ ОКРУГА</t>
  </si>
  <si>
    <t>141650, Московская область, г.о.Клин, г. Высоковск, ул. Владыкина, д. 22</t>
  </si>
  <si>
    <t xml:space="preserve">Среда 08.00-17.00
Перерыв 12.00-12.45
</t>
  </si>
  <si>
    <t>Среда 08.00-17.00
Четверг 08.00-17.00
Пятница 08.00-15.45
Перерыв 12.00-12.45</t>
  </si>
  <si>
    <t>Среда 09.00-20.00
Суббота 09.00-20.00
Перерыв13.00-14.00</t>
  </si>
  <si>
    <t>Муниципальное казенное учреждение "Егорьевский многофункциональный центр предоставления государственных и муниципальных услуг "</t>
  </si>
  <si>
    <t>Городской округ Орехово-Зуевский</t>
  </si>
  <si>
    <t>Муниципальное бюджетное учреждение "Многофункциональный центр предоставления государственных и муниципальных услуг" муниципального округа Серебряные Пруды Московской области</t>
  </si>
  <si>
    <t>56.321870, 36.554218</t>
  </si>
  <si>
    <t>Волоколамский МО</t>
  </si>
  <si>
    <t>Дмитровский МО</t>
  </si>
  <si>
    <t>Егорьевск МО</t>
  </si>
  <si>
    <t>Зарайск МО</t>
  </si>
  <si>
    <t>Истра МО</t>
  </si>
  <si>
    <t>Лотошино МО</t>
  </si>
  <si>
    <t>Луховицы МО</t>
  </si>
  <si>
    <t>Можайский МО</t>
  </si>
  <si>
    <t>Раменский МО</t>
  </si>
  <si>
    <t>Рузский МО</t>
  </si>
  <si>
    <t>Серебряные Пруды МО</t>
  </si>
  <si>
    <t>Чехов МО</t>
  </si>
  <si>
    <t>Шатура МО</t>
  </si>
  <si>
    <t>Шаховская МО</t>
  </si>
  <si>
    <t>55.383355, 36.728090</t>
  </si>
  <si>
    <t>Вторник 08:00-19:00;
Четверг 08:00-19:00
Обед 13:00-14:00</t>
  </si>
  <si>
    <t>55.332068, 38.890485</t>
  </si>
  <si>
    <t xml:space="preserve">Четверг 10.00-16.00
</t>
  </si>
  <si>
    <t>55.133509, 39.554574</t>
  </si>
  <si>
    <t>55.189568, 37.260932</t>
  </si>
  <si>
    <t>55.059817, 37.605122</t>
  </si>
  <si>
    <t>55.250064, 37.496003</t>
  </si>
  <si>
    <t>140753, Московская область, г.о. Шатура, п. Радовицкий, ул. Центральная, д.16</t>
  </si>
  <si>
    <t>140763, Московская область, г.о. Шатура, с. Пышлицы, д. 55А</t>
  </si>
  <si>
    <t>55.131295, 39.798448</t>
  </si>
  <si>
    <t>55.287650, 40.072488</t>
  </si>
  <si>
    <t>2-ой и 4-тый четверг месяца
09.00 - 18.00
Перерыв 13.00 -14.00</t>
  </si>
  <si>
    <t>Вторник 09.00-18.00
Перерыв 13.00 -14.00</t>
  </si>
  <si>
    <t>141146, Московская обл., г.о. Щёлково, п. Литвиново, д. 9</t>
  </si>
  <si>
    <t xml:space="preserve">Вторник 09.00-18.00        
Пятница 09.00-18.00
Перерыв 13.00-14.00 </t>
  </si>
  <si>
    <t xml:space="preserve">1-я и 3-я пятница месяца
(2 раза в месяц)
09.00-12.00 
</t>
  </si>
  <si>
    <t xml:space="preserve">2-я и 4-я среда месяца
(2 раза в месяц)
09.00-12.00 
</t>
  </si>
  <si>
    <t xml:space="preserve">2-я и 4-я суббота месяца
(2 раза в месяц)
09.00-12.00 
</t>
  </si>
  <si>
    <t>Четверг 09.00-17.00
Перерыв 13.00-14.00</t>
  </si>
  <si>
    <t>55.586583, 37.756820</t>
  </si>
  <si>
    <t>55.502116, 37.946285</t>
  </si>
  <si>
    <t>Воскресенье 09.00-19.00
Перерыв 13.00-14.00</t>
  </si>
  <si>
    <t>141800, Московская область, г. Дмитров, ул. Больничная, д. 7, стр.13</t>
  </si>
  <si>
    <t>56.346247, 37.534739</t>
  </si>
  <si>
    <t>140301, Московская область, г. Егорьевск, ул. Жукова Гора, д.19</t>
  </si>
  <si>
    <t>55.364465, 39.028898</t>
  </si>
  <si>
    <t xml:space="preserve">141613, Московская область, г. Клин, ул.Победы, вл. 2, к.10 </t>
  </si>
  <si>
    <t>56.313913, 36.739927</t>
  </si>
  <si>
    <t xml:space="preserve">140014, Московская область, г. Люберцы, пр-кт Октябрьский, д. 338, лит.В, пом.21 </t>
  </si>
  <si>
    <t>55.664807, 37.902033</t>
  </si>
  <si>
    <t xml:space="preserve">Понедельник 08.00-17.00
Вторник 08.00-17.00
Среда 08.00-17.00
Четверг 08.00-17.00
Пятница 08.00-17.00 </t>
  </si>
  <si>
    <t xml:space="preserve">Понедельник 08.00-15.00
Вторник 08.00-15.00
Среда 08.00-15.00
Четверг 08.00-15.00
Пятница 08.00-15.00
Суббота 08.00-14.00
</t>
  </si>
  <si>
    <t xml:space="preserve">Понедельник 09.00-15.00
Вторник 09.00-15.00
Среда 09.00-15.00
Четверг 09.00-15.00
Пятница 09.00-15.00
Суббота 09.00-14.00
</t>
  </si>
  <si>
    <t>Понедельник 09.00-17.00
Вторник 09.00-17.00
Среда 09.00-17.00
Четверг 09.00-17.00
Пятница 09.00-17.00
Суббота 09.00-16.00</t>
  </si>
  <si>
    <t>142611, Московская область, г. Орехово-Зуево, пр-зд Барышникова, д. 13, к.2</t>
  </si>
  <si>
    <t>55.800826, 38.997562</t>
  </si>
  <si>
    <t>Понедельник 08.00-14.00
Вторник 08.00-14.00
Среда 08.00-14.00
Четверг 08.00-14.00
Пятница 08.00-14.00
Суббота 08.00-12.00</t>
  </si>
  <si>
    <t>55.605769, 36.456780</t>
  </si>
  <si>
    <t>Понедельника 09.00-17.00
Вторник 09.00-17.00
Среда 09.00-17.00
Четверг 09.00-17.00
Пятница 09.00-17.00
Суббота 09.00-17.00</t>
  </si>
  <si>
    <t>141407, Московская область, г. Химки, Куркинское шоссе, д. 11, стр. 6</t>
  </si>
  <si>
    <t>55.881394, 37.415245</t>
  </si>
  <si>
    <t>Понедельник 09.00-17.00
Вторник  09.00-17.00
Среда  09.00-17.00
Четверг  09.00-17.00
Пятница  09.00-17.00
Суббота  09.00-17.00</t>
  </si>
  <si>
    <t>122 далее 3, доб.52257
8(496) 623-02-84</t>
  </si>
  <si>
    <t>123 далее 3, доб.52257
8(496) 623-02-84</t>
  </si>
  <si>
    <t>140407, Московская область, г. Коломна, ул. Октябрьской революции, д. 318, корп. 10, пом. 13</t>
  </si>
  <si>
    <t>55.090073, 38.774203</t>
  </si>
  <si>
    <t>Понедельника 08.00-16.00
Вторник 08.00-16.00
Среда 08.00-16.00
Четверг 08.00-16.00
Пятница 08.00-16.00
Суббота 08.00-14.00</t>
  </si>
  <si>
    <t>142110, Московская область, г.о. Подольск, г. Подольск, ул. Кирова, д. 38, корп. 6</t>
  </si>
  <si>
    <t>55.431499, 37.529816</t>
  </si>
  <si>
    <t>Понедельник 08.00-14.00
Вторник 08.00-14.00
Среда 08.00-14.00
Четверг 08.00-14.00
Пятница 08.00-14.00
Суббота 08.00-13.00</t>
  </si>
  <si>
    <t>141206, Московская область, г. Пушкино, ул. Авиационная, д. 35, к.6</t>
  </si>
  <si>
    <t>56.020195, 37.836411</t>
  </si>
  <si>
    <t>Понедельник 09.00-17.00
Вторник  09.00-17.00
Среда  09.00-17.00
Четверг  09.00-17.00
Пятница  09.00-17.00
Суббота 09.00-16.00</t>
  </si>
  <si>
    <t xml:space="preserve">Понедельник 08.00-16.00
Вторник 08.00-16.00
Среда 08.00-16.00
Четверг 08.00-16.00
Пятница 08.00-16.00
Суббота 08.00-13.00
</t>
  </si>
  <si>
    <t>141190, Московская обл., г. Фрязино, ул. Московская, д.7, стр. 8, лит.8-1Б</t>
  </si>
  <si>
    <t>55.956473, 38.057309</t>
  </si>
  <si>
    <t>Понедельник 09.00-17.00
Вторник  09.00-17.00
Среда  09.00-17.00
Четверг  09.00-17.00
Пятница  09.00-17.00
Суббота 09.00-17.00</t>
  </si>
  <si>
    <t>123 далее 3, доб.52223   8(495) 505-59-49</t>
  </si>
  <si>
    <t>Понедельник 08.00-16.00
Вторник 08.00-16.00
Среда 08.00-16.00
Четверг 08.00-16.00
Пятница 08.00-16.00
Суббота 08.00-14.00</t>
  </si>
  <si>
    <t>141009, Московская область, г. Мытищи, ул. Коминтерна, вл. 24, корп. 3, пом. 1</t>
  </si>
  <si>
    <t>55.923342, 37.776341</t>
  </si>
  <si>
    <t xml:space="preserve">141301, Московская обл., г. Сергиев Посад, Новоугличское ш., д. 62а, к.10 </t>
  </si>
  <si>
    <t>56.334678, 38.136940</t>
  </si>
  <si>
    <t xml:space="preserve">143912, Московская область, г. Балашиха, ш. Энтузиастов, д. 14Б </t>
  </si>
  <si>
    <t>123 далее 3, доб.52225 8(495)640-62-00</t>
  </si>
  <si>
    <t>123 далее 3, доб.52225  8(495)640-62-00</t>
  </si>
  <si>
    <t>124 далее 3, доб.52225 8(495)640-62-00</t>
  </si>
  <si>
    <t>124 далее 3, доб.52225  8(495)640-62-00</t>
  </si>
  <si>
    <t>125 далее 3, доб.52225 8(495)640-62-00</t>
  </si>
  <si>
    <t>125 далее 3, доб.52225  8(495)640-62-00</t>
  </si>
  <si>
    <t>126 далее 3, доб.52225 8(495)640-62-00</t>
  </si>
  <si>
    <t>126 далее 3, доб.52225  8(495)640-62-00</t>
  </si>
  <si>
    <t>127 далее 3, доб.52225 8(495)640-62-00</t>
  </si>
  <si>
    <t>127 далее 3, доб.52225  8(495)640-62-00</t>
  </si>
  <si>
    <t>128 далее 3, доб.52225 8(495)640-62-00</t>
  </si>
  <si>
    <t>128 далее 3, доб.52225  8(495)640-62-00</t>
  </si>
  <si>
    <t>129 далее 3, доб.52225 8(495)640-62-00</t>
  </si>
  <si>
    <t>Профиль</t>
  </si>
  <si>
    <t>универсальный</t>
  </si>
  <si>
    <t>профильный (услуги регистрации смерти и оформления захоронений)</t>
  </si>
  <si>
    <t>профильный (бизнес)</t>
  </si>
  <si>
    <t>ЦМУ</t>
  </si>
  <si>
    <t>Муниципальное учреждение "Многофункциональный центр предоставления государственных и муниципальных услуг муниципального округа Лотошино"</t>
  </si>
  <si>
    <t>Муниципальное автономное учреждение муниципального округа Шатура "Многофункциональный центр предоставления государственных и муниципальных услуг"</t>
  </si>
  <si>
    <t>ВО</t>
  </si>
  <si>
    <t>142400, Богородский городской округ, г. Ногинск, ул. Комсомольская, д. 59/3</t>
  </si>
  <si>
    <t xml:space="preserve">123 далее 3, доб.52277   </t>
  </si>
  <si>
    <t>55.847245, 38.431168</t>
  </si>
  <si>
    <t>122 далее 3, доб.52224
8(496) 347-77-77</t>
  </si>
  <si>
    <t>123 далее 3, доб.52224  8(496)347-77-77</t>
  </si>
  <si>
    <t>55.389156, 36.722931</t>
  </si>
  <si>
    <t>143300, Московская область, г. Наро-Фоминск, ул. Калинина, д. 10</t>
  </si>
  <si>
    <t>ТОСП для бизнеса</t>
  </si>
  <si>
    <t>54.856585, 38.189099</t>
  </si>
  <si>
    <t>143611, Московская область, Волоколамский м.о., п. Сычево, ул. Школьная, д. 3</t>
  </si>
  <si>
    <t>141875, Московская область, Дмитровский м.о., п. Некрасовский, ст. Трудовая, д. 27/13</t>
  </si>
  <si>
    <t>141840, Московская область, Дмитровский м.о.,  г. Яхрома, пл. Генерала Кузнецова, д. 1</t>
  </si>
  <si>
    <t>141895, Московская область, Дмитровский м.о.,  п. совхоза «Останкино», ул. Дорожная, д.45А</t>
  </si>
  <si>
    <t>141830, Московская область, Дмитровский м.о., п.Новосиньково, д. 63</t>
  </si>
  <si>
    <t>140341, Московская область, м.о. Егорьевск, п. Новый, д. 52</t>
  </si>
  <si>
    <t xml:space="preserve">140320, Московская обл., м.о.Егорьевск, р.п. Рязановский, ул. Ленина, д.2
</t>
  </si>
  <si>
    <t xml:space="preserve">140315, Московская обл., м.о. Егорьевск, с. Раменки, ул. Школьная, д. 4А
</t>
  </si>
  <si>
    <t xml:space="preserve">140332, Московская обл., м.о.Егорьевск, с. Саввино, мкр. Восточный, д.8
</t>
  </si>
  <si>
    <t xml:space="preserve">140318, Московская обл., м.о. Егорьевск, д. Юрцово, ул. Новая, д.208
</t>
  </si>
  <si>
    <t xml:space="preserve">140320 Московская обл., м.о.Егорьевск, п.Рязановский, ул.Ленина, д.2А
</t>
  </si>
  <si>
    <t>143530, Московская область, м.о. Истра, г. Дедовск, ул. Ударная, д. 3А</t>
  </si>
  <si>
    <t>143590, Московская область, м.о. Истра, п. Снегири, ул. Панфилова, д. 12</t>
  </si>
  <si>
    <t>143517, Московская область, м.о. Истра, п. Глебовский, ул. Гагарина, д. 31</t>
  </si>
  <si>
    <t>143541, Московская область, м.о. Истра, д. Павловское, д. 101</t>
  </si>
  <si>
    <t>143570, Московская область, м.о. Истра, с.Новопетровское, ул. Полевая, д. 1А</t>
  </si>
  <si>
    <t>143581, Московская область,м.о. Истра, с. Павловская Слобода, ул. Октябрьская, д. 5</t>
  </si>
  <si>
    <t>140520, Московская область, м.о. Луховицы, п. Белоомут, Советская пл., д. 15</t>
  </si>
  <si>
    <t>140513, Московская область, м.о. Луховицы, с. Дединово, ул. Совхозная, д. 9</t>
  </si>
  <si>
    <t>143260, Московская область, м.о.Можайский, п. Уваровка, ул.Торговая, д. 9</t>
  </si>
  <si>
    <t>140120, Московская область, м.о.Раменский, п. Ильинский, ул. Ленинская, д. 38</t>
  </si>
  <si>
    <t>140145, Московская область, м.о.Раменский, с. Речицы, ул.Центральная, д.170</t>
  </si>
  <si>
    <t>140166, Московская область, м.о.Раменский, с. Рыболово, д.201</t>
  </si>
  <si>
    <t>143130, Московская область, м.о. Рузский, п. Тучково, ул.Кирова, д. 1, этаж 3</t>
  </si>
  <si>
    <t>143130, Московская область, м.о. Рузский, п. Тучково, ул.Парковая, д. 25, стр.7</t>
  </si>
  <si>
    <t>143160, Московская область, Рузский м.о., п. Дорохово, ул. Невкипелого, д. 49</t>
  </si>
  <si>
    <t>142370, Московская область, м.о.Чехов,  с. Троицкое, д. 46</t>
  </si>
  <si>
    <t xml:space="preserve">142323, Московская обл., м.о. Чехов, с. Шарапово, ул. Ленина, д. 7 </t>
  </si>
  <si>
    <t xml:space="preserve">142324, Московская обл., м.о. Чехов, с. Новый Быт, д. 8а </t>
  </si>
  <si>
    <t xml:space="preserve">142350, Московская обл., м.о. Чехов, п. Столбовая, ул. Парковая, д. 2 </t>
  </si>
  <si>
    <t>140722, Московская область, м.о.Шатура, п. Мишеронский, ул. Урицкого, д. 20</t>
  </si>
  <si>
    <t>140721, Московская область, м.о.Шатура, п. Бакшеево, ул. 1 Мая, д. 7А</t>
  </si>
  <si>
    <t>Муниципальное автономное учреждение "Многофункциональный центр предоставления государственных и муниципальных услуг Раменского муниципального округа Московской области"</t>
  </si>
  <si>
    <t>55.793352, 37.926707</t>
  </si>
  <si>
    <t>Муниципальное бюджетное учреждение "Многофункциональный центр предоставления государственных и муниципальных услуг муниципального округа Шаховская"</t>
  </si>
  <si>
    <t>Муниципальное казенное учреждение "Многофункциональный центр предоставления государственных и муниципальных услуг муниципального округа Чехов"</t>
  </si>
  <si>
    <t>140704, Московская область, г.Шатура, проспект Ильича д.46</t>
  </si>
  <si>
    <t>55.575428, 39.528149</t>
  </si>
  <si>
    <t xml:space="preserve">Понедельник 09.00-18.00
Вторник 09.00-18.00
Среда 09.00-18.00
Четверг 09.00-18.00
Пятница 09.00-18.00
</t>
  </si>
  <si>
    <t>143700, Московская область, пгт.Шаховская, ул. 1-ая Советская, д.26А</t>
  </si>
  <si>
    <t>Вторник 08.00-17.00
Перерыв 13.00-14.00</t>
  </si>
  <si>
    <t>141142, Московская область, г.о.  Лосино-Петровский, пгт. Биокомбината, д. 3</t>
  </si>
  <si>
    <t>141140, Московская область, г. Лосино-Петровский, пгт. Свердловский, ул. Алексея Короткова, д.5, пом.1</t>
  </si>
  <si>
    <t>140300, Московская область, г. Егорьевск, 5 мкр., д. 11, пом. 4</t>
  </si>
  <si>
    <t>140304, Московская область, г. Егорьевск, 3 мкр, д. 4</t>
  </si>
  <si>
    <t>Муниципальное бюджетное учреждение "Многофункциональный центр предоставления государственных и муниципальных услуг Волоколамск"</t>
  </si>
  <si>
    <t>Уточнение в случае размещения офиса МФЦ в коммерческой организации</t>
  </si>
  <si>
    <t>в схеме</t>
  </si>
  <si>
    <t>сверх схемы</t>
  </si>
  <si>
    <t xml:space="preserve"> 55.553905, 37.728775</t>
  </si>
  <si>
    <t>Количество окон иных организаций, размещенных в  МФЦ на территории Московской области.</t>
  </si>
  <si>
    <t>ЗАГС</t>
  </si>
  <si>
    <t>УК</t>
  </si>
  <si>
    <t>Итого</t>
  </si>
  <si>
    <t>Вторник  09.00-18.00
Среда  09.00-18.00
Четверг  09.00-18.00
Пятница 09.00-18.00
Суббота  09.00-18.00</t>
  </si>
  <si>
    <t>141052, Московская область, г.о.Мытищи, с. Марфино, ул. Зеленая, стр. 13</t>
  </si>
  <si>
    <t>СК "ФОК"</t>
  </si>
  <si>
    <t>55.162793, 37.431235</t>
  </si>
  <si>
    <t>142304, Московская область, г.Чехов, ул.Гагарина, д.37</t>
  </si>
  <si>
    <t>141033, Московская область, г.о.Мытищи, п. Пироговский, ул. Сазонова, д. 5</t>
  </si>
  <si>
    <t>Понедельник 09.00-18.00
Вторник 09.00-18.00
Среда 09.00-18.00
Четверг 09.00-18.00
Пятница 09.00-15.45
Перерыв 13.00-13.45</t>
  </si>
  <si>
    <t>140400, Московская область,  г.о. Коломна, г. Коломна, ул.Уманская, д. 20, 2 этаж</t>
  </si>
  <si>
    <t>ТПП</t>
  </si>
  <si>
    <t xml:space="preserve">Понедельник 8.00-17.00
Вторник  8.00-17.00
Среда  8.00-17.00
Четверг  8.00-17.00
Пятница  8.00-17.00
</t>
  </si>
  <si>
    <t>141321, Московская область, Сергиево-Посадский г.о., г.Краснозаводск, ул. Строителей, д.20</t>
  </si>
  <si>
    <t xml:space="preserve">142703, Московская область, Ленинский г.о.,  г. Видное, ул. Заводская , д. 19, пом. 1  </t>
  </si>
  <si>
    <t>142717, Московская область, Ленинский г.о., п. Развилка, д. 38</t>
  </si>
  <si>
    <t>Муниципальное казенное учреждение "Многофункциональный центр предоставления государственных и муниципальных услуг населению Рузского муниципального округа"</t>
  </si>
  <si>
    <t>141135, Московская область, Щелково г.о., д. Огуднево, стр. 80 А</t>
  </si>
  <si>
    <t>https://bmfc-t.ru/</t>
  </si>
  <si>
    <t>https://mfc-kotelnikigo.ru/</t>
  </si>
  <si>
    <t>Среда 08.00-17.00
Перерыв 12.00-13.00</t>
  </si>
  <si>
    <t>Численность населения на 01.01.2025</t>
  </si>
  <si>
    <t>Муниципальное автономное учреждение "Многофункциональный центр предоставления государственных и муниципальных услуг муниципального округа Истра Московской области"</t>
  </si>
  <si>
    <t>Муниципальное бюджетное учреждение "Многофункциональный центр по предоставлению государственных и муниципальных услуг Можайского муниципального округа"</t>
  </si>
  <si>
    <t>МФЦ.</t>
  </si>
  <si>
    <t>141800, Московская область,  г.Дмитров,  Советская пл., д. 2</t>
  </si>
  <si>
    <t>Муниципальное автономное учреждение "Многофункциональный центр предоставления государственных и муниципальных услуг населению муниципального образования "Городской округ Серпухов Московской области"</t>
  </si>
  <si>
    <t>Муниципальное автономное учреждение муниципального округа Луховицы Московской области "Многофункциональный центр предоставления государственных и муниципальных услуг"</t>
  </si>
  <si>
    <t>Муниципальное автономное учреждение городского округа Лобня Московской области "Многофункциональный центр предоставления государственных и муниципальных услуг городского округа Лобня"</t>
  </si>
  <si>
    <t>142181, Московская область, г.о. Подольск, г. Подольск, мкр. Климовск, ул. Заводская, д. 4 Б</t>
  </si>
  <si>
    <t>Вторник 08.00-19.00
Среда 08.00-19.00
Перерыв 13.00-14.00</t>
  </si>
  <si>
    <t>Муниципальное казенное учреждение "Многофункциональный центр предоставления государственных и муниципальных услуг муниципального округа Зарайск"</t>
  </si>
  <si>
    <t>142400, Московская обл., г. Ногинск, ул. Рабочая, д. 28</t>
  </si>
  <si>
    <t>ТЦ " Дмитровский Пассаж"</t>
  </si>
  <si>
    <t xml:space="preserve"> здание ТЦ</t>
  </si>
  <si>
    <t>административное здание</t>
  </si>
  <si>
    <t>Приложение № 5 к Протоколу № 12 от 19.09.2025 
заочного голосования комиссии по проведению 
административной реформы в Московской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</si>
</sst>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43">
    <font>
      <sz val="11"/>
      <color rgb="FF000000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2"/>
      <charset val="204"/>
    </font>
    <font>
      <sz val="11"/>
      <color rgb="FF00000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9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color rgb="FF000000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i/>
      <sz val="11.5"/>
      <color rgb="FF000000"/>
      <name val="Calibri"/>
      <family val="2"/>
      <charset val="204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FreeSans"/>
      <family val="2"/>
    </font>
    <font>
      <sz val="11"/>
      <color rgb="FF000000"/>
      <name val="Times New Roman"/>
      <family val="2"/>
      <charset val="1"/>
    </font>
    <font>
      <sz val="10"/>
      <color rgb="FF000000"/>
      <name val="Arial"/>
      <family val="2"/>
      <charset val="204"/>
    </font>
    <font>
      <sz val="10"/>
      <color rgb="FF000000"/>
      <name val="Helvetica Neue"/>
      <charset val="1"/>
    </font>
  </fonts>
  <fills count="18">
    <fill>
      <patternFill patternType="none"/>
    </fill>
    <fill>
      <patternFill patternType="gray125"/>
    </fill>
    <fill>
      <patternFill patternType="solid">
        <fgColor rgb="FFC2D69B"/>
        <bgColor rgb="FFC2D69B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rgb="FFC2D69B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indexed="27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EAF1DD"/>
      </patternFill>
    </fill>
    <fill>
      <patternFill patternType="solid">
        <fgColor theme="9" tint="0.79998168889431442"/>
        <bgColor rgb="FFC2D69B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rgb="FFFFFFFF"/>
      </patternFill>
    </fill>
  </fills>
  <borders count="10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8">
    <xf numFmtId="0" fontId="0" fillId="0" borderId="0"/>
    <xf numFmtId="0" fontId="12" fillId="0" borderId="0"/>
    <xf numFmtId="0" fontId="11" fillId="0" borderId="0"/>
    <xf numFmtId="0" fontId="19" fillId="0" borderId="0"/>
    <xf numFmtId="0" fontId="10" fillId="0" borderId="0"/>
    <xf numFmtId="0" fontId="32" fillId="0" borderId="0"/>
    <xf numFmtId="0" fontId="9" fillId="0" borderId="0"/>
    <xf numFmtId="0" fontId="9" fillId="0" borderId="0"/>
    <xf numFmtId="0" fontId="3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9" fillId="0" borderId="0"/>
    <xf numFmtId="0" fontId="37" fillId="0" borderId="0"/>
    <xf numFmtId="0" fontId="7" fillId="0" borderId="0"/>
    <xf numFmtId="0" fontId="40" fillId="0" borderId="0"/>
    <xf numFmtId="0" fontId="37" fillId="0" borderId="0"/>
    <xf numFmtId="0" fontId="12" fillId="0" borderId="0"/>
    <xf numFmtId="0" fontId="38" fillId="0" borderId="0"/>
    <xf numFmtId="0" fontId="38" fillId="0" borderId="0"/>
    <xf numFmtId="0" fontId="41" fillId="0" borderId="0"/>
    <xf numFmtId="0" fontId="7" fillId="0" borderId="0"/>
    <xf numFmtId="0" fontId="35" fillId="0" borderId="0" applyNumberFormat="0" applyFill="0" applyBorder="0" applyAlignment="0" applyProtection="0"/>
    <xf numFmtId="0" fontId="42" fillId="0" borderId="0" applyBorder="0" applyProtection="0">
      <alignment vertical="top" wrapText="1"/>
    </xf>
    <xf numFmtId="9" fontId="39" fillId="0" borderId="0" applyFill="0" applyBorder="0" applyAlignment="0" applyProtection="0"/>
    <xf numFmtId="9" fontId="37" fillId="0" borderId="0" applyFill="0" applyBorder="0" applyAlignment="0" applyProtection="0"/>
    <xf numFmtId="9" fontId="39" fillId="0" borderId="0" applyFill="0" applyBorder="0" applyAlignment="0" applyProtection="0"/>
    <xf numFmtId="9" fontId="19" fillId="0" borderId="0" applyBorder="0" applyProtection="0"/>
    <xf numFmtId="0" fontId="34" fillId="12" borderId="0" applyNumberFormat="0" applyBorder="0" applyAlignment="0" applyProtection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1221">
    <xf numFmtId="0" fontId="0" fillId="0" borderId="0" xfId="0" applyFont="1" applyAlignment="1"/>
    <xf numFmtId="0" fontId="13" fillId="0" borderId="0" xfId="0" applyFont="1"/>
    <xf numFmtId="0" fontId="13" fillId="0" borderId="0" xfId="0" applyFont="1" applyAlignment="1"/>
    <xf numFmtId="1" fontId="15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center" vertical="center" wrapText="1"/>
    </xf>
    <xf numFmtId="1" fontId="15" fillId="0" borderId="12" xfId="0" applyNumberFormat="1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1" fontId="15" fillId="0" borderId="9" xfId="0" applyNumberFormat="1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3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164" fontId="15" fillId="0" borderId="1" xfId="0" applyNumberFormat="1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vertical="center" wrapText="1"/>
    </xf>
    <xf numFmtId="3" fontId="15" fillId="0" borderId="9" xfId="0" applyNumberFormat="1" applyFont="1" applyBorder="1" applyAlignment="1">
      <alignment horizontal="center" vertical="center" wrapText="1"/>
    </xf>
    <xf numFmtId="14" fontId="15" fillId="0" borderId="15" xfId="0" applyNumberFormat="1" applyFont="1" applyBorder="1" applyAlignment="1">
      <alignment horizontal="center" vertical="center" wrapText="1"/>
    </xf>
    <xf numFmtId="3" fontId="15" fillId="0" borderId="9" xfId="0" applyNumberFormat="1" applyFont="1" applyFill="1" applyBorder="1" applyAlignment="1">
      <alignment horizontal="center" vertical="center" wrapText="1"/>
    </xf>
    <xf numFmtId="14" fontId="15" fillId="0" borderId="15" xfId="0" applyNumberFormat="1" applyFont="1" applyFill="1" applyBorder="1" applyAlignment="1">
      <alignment horizontal="center" vertical="center" wrapText="1"/>
    </xf>
    <xf numFmtId="14" fontId="15" fillId="0" borderId="15" xfId="0" applyNumberFormat="1" applyFont="1" applyBorder="1" applyAlignment="1">
      <alignment horizontal="center" vertical="center"/>
    </xf>
    <xf numFmtId="14" fontId="15" fillId="0" borderId="15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0" fontId="15" fillId="0" borderId="15" xfId="0" applyFont="1" applyBorder="1" applyAlignment="1">
      <alignment vertical="center" wrapText="1"/>
    </xf>
    <xf numFmtId="164" fontId="15" fillId="0" borderId="15" xfId="0" applyNumberFormat="1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164" fontId="17" fillId="3" borderId="15" xfId="0" applyNumberFormat="1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/>
    </xf>
    <xf numFmtId="0" fontId="14" fillId="2" borderId="10" xfId="0" applyFont="1" applyFill="1" applyBorder="1" applyAlignment="1">
      <alignment vertical="center" wrapText="1"/>
    </xf>
    <xf numFmtId="1" fontId="15" fillId="0" borderId="6" xfId="0" applyNumberFormat="1" applyFont="1" applyBorder="1" applyAlignment="1">
      <alignment horizontal="center" vertical="center" wrapText="1"/>
    </xf>
    <xf numFmtId="0" fontId="14" fillId="6" borderId="26" xfId="0" applyFont="1" applyFill="1" applyBorder="1" applyAlignment="1">
      <alignment vertical="center"/>
    </xf>
    <xf numFmtId="0" fontId="16" fillId="7" borderId="30" xfId="0" applyFont="1" applyFill="1" applyBorder="1"/>
    <xf numFmtId="3" fontId="14" fillId="6" borderId="31" xfId="0" applyNumberFormat="1" applyFont="1" applyFill="1" applyBorder="1" applyAlignment="1">
      <alignment horizontal="center" vertical="center" wrapText="1"/>
    </xf>
    <xf numFmtId="0" fontId="14" fillId="6" borderId="30" xfId="0" applyFont="1" applyFill="1" applyBorder="1" applyAlignment="1">
      <alignment horizontal="center" vertical="center" wrapText="1"/>
    </xf>
    <xf numFmtId="0" fontId="14" fillId="6" borderId="32" xfId="0" applyFont="1" applyFill="1" applyBorder="1" applyAlignment="1">
      <alignment vertical="center" wrapText="1"/>
    </xf>
    <xf numFmtId="0" fontId="14" fillId="6" borderId="33" xfId="0" applyFont="1" applyFill="1" applyBorder="1" applyAlignment="1">
      <alignment horizontal="center" vertical="center" wrapText="1"/>
    </xf>
    <xf numFmtId="164" fontId="14" fillId="6" borderId="30" xfId="0" applyNumberFormat="1" applyFont="1" applyFill="1" applyBorder="1" applyAlignment="1">
      <alignment horizontal="center" vertical="center" wrapText="1"/>
    </xf>
    <xf numFmtId="1" fontId="14" fillId="6" borderId="33" xfId="0" applyNumberFormat="1" applyFont="1" applyFill="1" applyBorder="1" applyAlignment="1">
      <alignment horizontal="center" vertical="center" wrapText="1"/>
    </xf>
    <xf numFmtId="14" fontId="14" fillId="6" borderId="33" xfId="0" applyNumberFormat="1" applyFont="1" applyFill="1" applyBorder="1" applyAlignment="1">
      <alignment horizontal="center" vertical="center" wrapText="1"/>
    </xf>
    <xf numFmtId="1" fontId="14" fillId="6" borderId="30" xfId="0" applyNumberFormat="1" applyFont="1" applyFill="1" applyBorder="1" applyAlignment="1">
      <alignment horizontal="center" vertical="center" wrapText="1"/>
    </xf>
    <xf numFmtId="1" fontId="14" fillId="6" borderId="32" xfId="0" applyNumberFormat="1" applyFont="1" applyFill="1" applyBorder="1" applyAlignment="1">
      <alignment horizontal="center" vertical="center" wrapText="1"/>
    </xf>
    <xf numFmtId="1" fontId="14" fillId="6" borderId="31" xfId="0" applyNumberFormat="1" applyFont="1" applyFill="1" applyBorder="1" applyAlignment="1">
      <alignment horizontal="center" vertical="center" wrapText="1"/>
    </xf>
    <xf numFmtId="1" fontId="14" fillId="6" borderId="31" xfId="0" applyNumberFormat="1" applyFont="1" applyFill="1" applyBorder="1" applyAlignment="1">
      <alignment vertical="center" wrapText="1"/>
    </xf>
    <xf numFmtId="10" fontId="14" fillId="6" borderId="30" xfId="0" applyNumberFormat="1" applyFont="1" applyFill="1" applyBorder="1" applyAlignment="1">
      <alignment horizontal="center" vertical="center" wrapText="1"/>
    </xf>
    <xf numFmtId="3" fontId="14" fillId="6" borderId="34" xfId="0" applyNumberFormat="1" applyFont="1" applyFill="1" applyBorder="1" applyAlignment="1">
      <alignment horizontal="center" vertical="center" wrapText="1"/>
    </xf>
    <xf numFmtId="0" fontId="14" fillId="6" borderId="26" xfId="0" applyFont="1" applyFill="1" applyBorder="1" applyAlignment="1">
      <alignment horizontal="center" vertical="center"/>
    </xf>
    <xf numFmtId="3" fontId="14" fillId="6" borderId="26" xfId="0" applyNumberFormat="1" applyFont="1" applyFill="1" applyBorder="1" applyAlignment="1">
      <alignment horizontal="center" vertical="center"/>
    </xf>
    <xf numFmtId="3" fontId="14" fillId="6" borderId="34" xfId="0" applyNumberFormat="1" applyFont="1" applyFill="1" applyBorder="1" applyAlignment="1">
      <alignment horizontal="center" vertical="center"/>
    </xf>
    <xf numFmtId="1" fontId="14" fillId="6" borderId="26" xfId="0" applyNumberFormat="1" applyFont="1" applyFill="1" applyBorder="1" applyAlignment="1">
      <alignment horizontal="center" vertical="center"/>
    </xf>
    <xf numFmtId="3" fontId="15" fillId="0" borderId="12" xfId="0" applyNumberFormat="1" applyFont="1" applyFill="1" applyBorder="1" applyAlignment="1">
      <alignment horizontal="center" vertical="center" wrapText="1"/>
    </xf>
    <xf numFmtId="164" fontId="15" fillId="0" borderId="0" xfId="0" applyNumberFormat="1" applyFont="1" applyFill="1" applyBorder="1" applyAlignment="1">
      <alignment horizontal="center" vertical="center" wrapText="1"/>
    </xf>
    <xf numFmtId="1" fontId="15" fillId="0" borderId="15" xfId="0" applyNumberFormat="1" applyFont="1" applyFill="1" applyBorder="1" applyAlignment="1">
      <alignment horizontal="center" vertical="center" wrapText="1"/>
    </xf>
    <xf numFmtId="0" fontId="17" fillId="3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0" fontId="15" fillId="0" borderId="15" xfId="0" applyFont="1" applyFill="1" applyBorder="1" applyAlignment="1">
      <alignment vertical="center" wrapText="1"/>
    </xf>
    <xf numFmtId="164" fontId="15" fillId="0" borderId="15" xfId="0" applyNumberFormat="1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15" fillId="5" borderId="15" xfId="0" applyFont="1" applyFill="1" applyBorder="1" applyAlignment="1">
      <alignment horizontal="center" vertical="center" wrapText="1"/>
    </xf>
    <xf numFmtId="3" fontId="15" fillId="8" borderId="15" xfId="0" applyNumberFormat="1" applyFont="1" applyFill="1" applyBorder="1" applyAlignment="1">
      <alignment horizontal="center" vertical="center" wrapText="1"/>
    </xf>
    <xf numFmtId="14" fontId="17" fillId="3" borderId="15" xfId="0" applyNumberFormat="1" applyFont="1" applyFill="1" applyBorder="1" applyAlignment="1">
      <alignment horizontal="center" vertical="center" wrapText="1"/>
    </xf>
    <xf numFmtId="1" fontId="15" fillId="8" borderId="15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 wrapText="1"/>
    </xf>
    <xf numFmtId="1" fontId="15" fillId="5" borderId="15" xfId="0" applyNumberFormat="1" applyFont="1" applyFill="1" applyBorder="1" applyAlignment="1">
      <alignment horizontal="center" vertical="center" wrapText="1"/>
    </xf>
    <xf numFmtId="14" fontId="15" fillId="0" borderId="0" xfId="0" applyNumberFormat="1" applyFont="1" applyFill="1" applyBorder="1" applyAlignment="1">
      <alignment horizontal="center" vertical="center" wrapText="1"/>
    </xf>
    <xf numFmtId="3" fontId="15" fillId="0" borderId="0" xfId="0" applyNumberFormat="1" applyFont="1" applyBorder="1" applyAlignment="1">
      <alignment horizontal="center" vertical="center"/>
    </xf>
    <xf numFmtId="3" fontId="15" fillId="0" borderId="6" xfId="0" applyNumberFormat="1" applyFont="1" applyBorder="1" applyAlignment="1">
      <alignment horizontal="center" vertical="center"/>
    </xf>
    <xf numFmtId="0" fontId="19" fillId="0" borderId="45" xfId="0" applyFont="1" applyBorder="1" applyAlignment="1">
      <alignment wrapText="1"/>
    </xf>
    <xf numFmtId="0" fontId="17" fillId="0" borderId="15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7" fillId="9" borderId="15" xfId="0" applyFont="1" applyFill="1" applyBorder="1" applyAlignment="1">
      <alignment vertical="center" wrapText="1"/>
    </xf>
    <xf numFmtId="0" fontId="17" fillId="5" borderId="15" xfId="0" applyFont="1" applyFill="1" applyBorder="1" applyAlignment="1">
      <alignment horizontal="center" vertical="center" wrapText="1"/>
    </xf>
    <xf numFmtId="3" fontId="15" fillId="5" borderId="15" xfId="0" applyNumberFormat="1" applyFont="1" applyFill="1" applyBorder="1" applyAlignment="1">
      <alignment horizontal="center" vertical="center" wrapText="1"/>
    </xf>
    <xf numFmtId="164" fontId="17" fillId="0" borderId="15" xfId="0" applyNumberFormat="1" applyFont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vertical="center"/>
    </xf>
    <xf numFmtId="164" fontId="15" fillId="2" borderId="10" xfId="0" applyNumberFormat="1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 wrapText="1"/>
    </xf>
    <xf numFmtId="10" fontId="14" fillId="2" borderId="11" xfId="0" applyNumberFormat="1" applyFont="1" applyFill="1" applyBorder="1" applyAlignment="1">
      <alignment horizontal="center" vertical="center" wrapText="1"/>
    </xf>
    <xf numFmtId="3" fontId="14" fillId="2" borderId="10" xfId="0" applyNumberFormat="1" applyFont="1" applyFill="1" applyBorder="1" applyAlignment="1">
      <alignment horizontal="center" vertical="center"/>
    </xf>
    <xf numFmtId="49" fontId="15" fillId="0" borderId="1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1" fontId="15" fillId="0" borderId="15" xfId="0" applyNumberFormat="1" applyFont="1" applyBorder="1" applyAlignment="1">
      <alignment horizontal="center" vertical="center" wrapText="1"/>
    </xf>
    <xf numFmtId="10" fontId="15" fillId="0" borderId="15" xfId="0" applyNumberFormat="1" applyFont="1" applyBorder="1" applyAlignment="1">
      <alignment horizontal="center" vertical="center" wrapText="1"/>
    </xf>
    <xf numFmtId="3" fontId="15" fillId="0" borderId="15" xfId="0" applyNumberFormat="1" applyFont="1" applyBorder="1" applyAlignment="1">
      <alignment horizontal="center" vertical="center"/>
    </xf>
    <xf numFmtId="3" fontId="15" fillId="0" borderId="15" xfId="0" applyNumberFormat="1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/>
    </xf>
    <xf numFmtId="0" fontId="17" fillId="3" borderId="10" xfId="0" applyFont="1" applyFill="1" applyBorder="1" applyAlignment="1">
      <alignment vertical="center" wrapText="1"/>
    </xf>
    <xf numFmtId="0" fontId="15" fillId="0" borderId="15" xfId="0" applyFont="1" applyBorder="1" applyAlignment="1">
      <alignment horizontal="center" vertical="center" wrapText="1"/>
    </xf>
    <xf numFmtId="0" fontId="17" fillId="3" borderId="15" xfId="0" applyFont="1" applyFill="1" applyBorder="1" applyAlignment="1">
      <alignment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20" fillId="0" borderId="0" xfId="0" quotePrefix="1" applyFont="1" applyAlignment="1">
      <alignment vertical="center"/>
    </xf>
    <xf numFmtId="0" fontId="20" fillId="0" borderId="0" xfId="0" quotePrefix="1" applyFont="1" applyAlignment="1">
      <alignment horizontal="center" vertical="center"/>
    </xf>
    <xf numFmtId="0" fontId="15" fillId="0" borderId="15" xfId="0" applyFont="1" applyBorder="1" applyAlignment="1">
      <alignment horizontal="center" vertical="center" wrapText="1"/>
    </xf>
    <xf numFmtId="3" fontId="15" fillId="0" borderId="15" xfId="0" applyNumberFormat="1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10" fontId="15" fillId="0" borderId="15" xfId="0" applyNumberFormat="1" applyFont="1" applyBorder="1" applyAlignment="1">
      <alignment horizontal="center" vertical="center" wrapText="1"/>
    </xf>
    <xf numFmtId="1" fontId="15" fillId="0" borderId="15" xfId="0" applyNumberFormat="1" applyFont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vertical="center" wrapText="1"/>
    </xf>
    <xf numFmtId="3" fontId="15" fillId="4" borderId="15" xfId="0" applyNumberFormat="1" applyFont="1" applyFill="1" applyBorder="1" applyAlignment="1">
      <alignment horizontal="center" vertical="center" wrapText="1"/>
    </xf>
    <xf numFmtId="164" fontId="14" fillId="0" borderId="15" xfId="0" applyNumberFormat="1" applyFont="1" applyBorder="1" applyAlignment="1">
      <alignment horizontal="center" vertical="center" wrapText="1"/>
    </xf>
    <xf numFmtId="14" fontId="14" fillId="0" borderId="15" xfId="0" applyNumberFormat="1" applyFont="1" applyBorder="1" applyAlignment="1">
      <alignment horizontal="center" vertical="center" wrapText="1"/>
    </xf>
    <xf numFmtId="0" fontId="14" fillId="0" borderId="15" xfId="0" applyFont="1" applyBorder="1" applyAlignment="1">
      <alignment vertical="center" wrapText="1"/>
    </xf>
    <xf numFmtId="0" fontId="21" fillId="7" borderId="30" xfId="0" applyFont="1" applyFill="1" applyBorder="1"/>
    <xf numFmtId="0" fontId="22" fillId="0" borderId="0" xfId="0" applyFont="1" applyAlignment="1"/>
    <xf numFmtId="0" fontId="15" fillId="10" borderId="15" xfId="0" applyFont="1" applyFill="1" applyBorder="1" applyAlignment="1">
      <alignment horizontal="center" vertical="center" wrapText="1"/>
    </xf>
    <xf numFmtId="0" fontId="17" fillId="11" borderId="15" xfId="0" applyFont="1" applyFill="1" applyBorder="1" applyAlignment="1">
      <alignment vertical="center" wrapText="1"/>
    </xf>
    <xf numFmtId="0" fontId="17" fillId="11" borderId="15" xfId="0" applyFont="1" applyFill="1" applyBorder="1" applyAlignment="1">
      <alignment horizontal="center" vertical="center" wrapText="1"/>
    </xf>
    <xf numFmtId="164" fontId="15" fillId="10" borderId="15" xfId="0" applyNumberFormat="1" applyFont="1" applyFill="1" applyBorder="1" applyAlignment="1">
      <alignment horizontal="center" vertical="center" wrapText="1"/>
    </xf>
    <xf numFmtId="1" fontId="15" fillId="10" borderId="15" xfId="0" applyNumberFormat="1" applyFont="1" applyFill="1" applyBorder="1" applyAlignment="1">
      <alignment horizontal="center" vertical="center" wrapText="1"/>
    </xf>
    <xf numFmtId="14" fontId="15" fillId="10" borderId="15" xfId="0" applyNumberFormat="1" applyFont="1" applyFill="1" applyBorder="1" applyAlignment="1">
      <alignment horizontal="center" vertical="center" wrapText="1"/>
    </xf>
    <xf numFmtId="0" fontId="15" fillId="10" borderId="15" xfId="0" applyFont="1" applyFill="1" applyBorder="1" applyAlignment="1">
      <alignment vertical="center" wrapText="1"/>
    </xf>
    <xf numFmtId="3" fontId="15" fillId="10" borderId="15" xfId="0" applyNumberFormat="1" applyFont="1" applyFill="1" applyBorder="1" applyAlignment="1">
      <alignment horizontal="center" vertical="center" wrapText="1"/>
    </xf>
    <xf numFmtId="0" fontId="17" fillId="10" borderId="15" xfId="0" applyFont="1" applyFill="1" applyBorder="1" applyAlignment="1">
      <alignment horizontal="center" vertical="center"/>
    </xf>
    <xf numFmtId="0" fontId="15" fillId="10" borderId="20" xfId="0" applyFont="1" applyFill="1" applyBorder="1" applyAlignment="1">
      <alignment horizontal="center" vertical="center" wrapText="1"/>
    </xf>
    <xf numFmtId="0" fontId="17" fillId="11" borderId="20" xfId="0" applyFont="1" applyFill="1" applyBorder="1" applyAlignment="1">
      <alignment vertical="center" wrapText="1"/>
    </xf>
    <xf numFmtId="0" fontId="15" fillId="0" borderId="15" xfId="0" applyNumberFormat="1" applyFont="1" applyFill="1" applyBorder="1" applyAlignment="1">
      <alignment horizontal="center" vertical="center" wrapText="1"/>
    </xf>
    <xf numFmtId="3" fontId="15" fillId="0" borderId="15" xfId="0" applyNumberFormat="1" applyFont="1" applyBorder="1" applyAlignment="1">
      <alignment horizontal="center" vertical="center"/>
    </xf>
    <xf numFmtId="10" fontId="15" fillId="0" borderId="15" xfId="0" applyNumberFormat="1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 wrapText="1"/>
    </xf>
    <xf numFmtId="1" fontId="15" fillId="0" borderId="15" xfId="0" applyNumberFormat="1" applyFont="1" applyBorder="1" applyAlignment="1">
      <alignment horizontal="center" vertical="center" wrapText="1"/>
    </xf>
    <xf numFmtId="1" fontId="15" fillId="0" borderId="7" xfId="0" applyNumberFormat="1" applyFont="1" applyBorder="1" applyAlignment="1">
      <alignment horizontal="center" vertical="center" wrapText="1"/>
    </xf>
    <xf numFmtId="3" fontId="15" fillId="0" borderId="13" xfId="0" applyNumberFormat="1" applyFont="1" applyBorder="1" applyAlignment="1">
      <alignment horizontal="center" vertical="center" wrapText="1"/>
    </xf>
    <xf numFmtId="3" fontId="15" fillId="0" borderId="1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1" fontId="15" fillId="0" borderId="0" xfId="0" applyNumberFormat="1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3" fontId="15" fillId="0" borderId="15" xfId="0" applyNumberFormat="1" applyFont="1" applyBorder="1" applyAlignment="1">
      <alignment horizontal="center" vertical="center" wrapText="1"/>
    </xf>
    <xf numFmtId="0" fontId="17" fillId="3" borderId="10" xfId="0" applyFont="1" applyFill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0" fontId="15" fillId="0" borderId="0" xfId="0" applyNumberFormat="1" applyFont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vertical="center" wrapText="1"/>
    </xf>
    <xf numFmtId="0" fontId="17" fillId="3" borderId="15" xfId="0" applyFont="1" applyFill="1" applyBorder="1" applyAlignment="1">
      <alignment horizontal="center" vertical="center" wrapText="1"/>
    </xf>
    <xf numFmtId="3" fontId="15" fillId="0" borderId="11" xfId="0" applyNumberFormat="1" applyFont="1" applyBorder="1" applyAlignment="1">
      <alignment horizontal="center" vertical="center"/>
    </xf>
    <xf numFmtId="10" fontId="15" fillId="0" borderId="11" xfId="0" applyNumberFormat="1" applyFont="1" applyBorder="1" applyAlignment="1">
      <alignment horizontal="center" vertical="center" wrapText="1"/>
    </xf>
    <xf numFmtId="10" fontId="15" fillId="0" borderId="7" xfId="0" applyNumberFormat="1" applyFont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3" fontId="15" fillId="0" borderId="15" xfId="0" applyNumberFormat="1" applyFont="1" applyFill="1" applyBorder="1" applyAlignment="1">
      <alignment horizontal="center" vertical="center" wrapText="1"/>
    </xf>
    <xf numFmtId="1" fontId="15" fillId="0" borderId="15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 wrapText="1"/>
    </xf>
    <xf numFmtId="3" fontId="15" fillId="0" borderId="15" xfId="0" applyNumberFormat="1" applyFont="1" applyBorder="1" applyAlignment="1">
      <alignment horizontal="center" vertical="center"/>
    </xf>
    <xf numFmtId="10" fontId="15" fillId="0" borderId="15" xfId="0" applyNumberFormat="1" applyFont="1" applyBorder="1" applyAlignment="1">
      <alignment horizontal="center" vertical="center" wrapText="1"/>
    </xf>
    <xf numFmtId="1" fontId="15" fillId="0" borderId="15" xfId="0" applyNumberFormat="1" applyFont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vertical="center" wrapText="1"/>
    </xf>
    <xf numFmtId="1" fontId="15" fillId="2" borderId="10" xfId="0" applyNumberFormat="1" applyFont="1" applyFill="1" applyBorder="1" applyAlignment="1">
      <alignment horizontal="center" vertical="center" wrapText="1"/>
    </xf>
    <xf numFmtId="14" fontId="15" fillId="2" borderId="10" xfId="0" applyNumberFormat="1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7" fillId="3" borderId="33" xfId="0" applyFont="1" applyFill="1" applyBorder="1" applyAlignment="1">
      <alignment horizontal="center" vertical="center" wrapText="1"/>
    </xf>
    <xf numFmtId="0" fontId="19" fillId="0" borderId="47" xfId="0" applyFont="1" applyBorder="1" applyAlignment="1">
      <alignment wrapText="1"/>
    </xf>
    <xf numFmtId="0" fontId="15" fillId="0" borderId="0" xfId="0" quotePrefix="1" applyFont="1" applyAlignment="1">
      <alignment vertical="center"/>
    </xf>
    <xf numFmtId="1" fontId="15" fillId="0" borderId="15" xfId="0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vertical="center" wrapText="1"/>
    </xf>
    <xf numFmtId="164" fontId="15" fillId="0" borderId="7" xfId="0" applyNumberFormat="1" applyFont="1" applyFill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/>
    </xf>
    <xf numFmtId="3" fontId="15" fillId="0" borderId="15" xfId="0" applyNumberFormat="1" applyFont="1" applyFill="1" applyBorder="1" applyAlignment="1">
      <alignment horizontal="center" vertical="center"/>
    </xf>
    <xf numFmtId="3" fontId="15" fillId="0" borderId="0" xfId="0" applyNumberFormat="1" applyFont="1" applyBorder="1" applyAlignment="1">
      <alignment horizontal="center" vertical="center" wrapText="1"/>
    </xf>
    <xf numFmtId="49" fontId="15" fillId="0" borderId="0" xfId="0" applyNumberFormat="1" applyFont="1" applyFill="1" applyBorder="1" applyAlignment="1">
      <alignment horizontal="center" vertical="center" wrapText="1"/>
    </xf>
    <xf numFmtId="3" fontId="15" fillId="0" borderId="0" xfId="0" applyNumberFormat="1" applyFont="1" applyFill="1" applyBorder="1" applyAlignment="1">
      <alignment horizontal="center" vertical="center" wrapText="1"/>
    </xf>
    <xf numFmtId="0" fontId="17" fillId="3" borderId="0" xfId="0" applyFont="1" applyFill="1" applyBorder="1" applyAlignment="1">
      <alignment horizontal="center" vertical="center" wrapText="1"/>
    </xf>
    <xf numFmtId="49" fontId="15" fillId="0" borderId="7" xfId="0" applyNumberFormat="1" applyFont="1" applyFill="1" applyBorder="1" applyAlignment="1">
      <alignment horizontal="center" vertical="center" wrapText="1"/>
    </xf>
    <xf numFmtId="14" fontId="15" fillId="0" borderId="33" xfId="0" applyNumberFormat="1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vertical="center" wrapText="1"/>
    </xf>
    <xf numFmtId="0" fontId="17" fillId="0" borderId="15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vertical="center" wrapText="1"/>
    </xf>
    <xf numFmtId="164" fontId="17" fillId="0" borderId="15" xfId="0" applyNumberFormat="1" applyFont="1" applyFill="1" applyBorder="1" applyAlignment="1">
      <alignment horizontal="center" vertical="center"/>
    </xf>
    <xf numFmtId="0" fontId="13" fillId="0" borderId="15" xfId="0" applyFont="1" applyBorder="1" applyAlignment="1"/>
    <xf numFmtId="0" fontId="13" fillId="0" borderId="15" xfId="0" applyFont="1" applyBorder="1" applyAlignment="1">
      <alignment horizontal="center"/>
    </xf>
    <xf numFmtId="0" fontId="15" fillId="0" borderId="0" xfId="0" quotePrefix="1" applyFont="1" applyAlignment="1">
      <alignment horizontal="center" vertical="center"/>
    </xf>
    <xf numFmtId="0" fontId="15" fillId="0" borderId="10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1" fontId="15" fillId="0" borderId="15" xfId="0" applyNumberFormat="1" applyFont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vertical="center" wrapText="1"/>
    </xf>
    <xf numFmtId="0" fontId="17" fillId="0" borderId="15" xfId="0" applyFont="1" applyBorder="1" applyAlignment="1">
      <alignment horizontal="center" vertical="center" wrapText="1"/>
    </xf>
    <xf numFmtId="3" fontId="15" fillId="0" borderId="15" xfId="0" applyNumberFormat="1" applyFont="1" applyFill="1" applyBorder="1" applyAlignment="1">
      <alignment horizontal="center" vertical="center" wrapText="1"/>
    </xf>
    <xf numFmtId="1" fontId="15" fillId="0" borderId="15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1" fontId="15" fillId="8" borderId="15" xfId="0" applyNumberFormat="1" applyFont="1" applyFill="1" applyBorder="1" applyAlignment="1">
      <alignment horizontal="center" vertical="center"/>
    </xf>
    <xf numFmtId="0" fontId="15" fillId="0" borderId="10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1" fontId="15" fillId="0" borderId="15" xfId="0" applyNumberFormat="1" applyFont="1" applyBorder="1" applyAlignment="1">
      <alignment horizontal="center" vertical="center" wrapText="1"/>
    </xf>
    <xf numFmtId="3" fontId="15" fillId="0" borderId="15" xfId="0" applyNumberFormat="1" applyFont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vertical="center" wrapText="1"/>
    </xf>
    <xf numFmtId="0" fontId="17" fillId="3" borderId="15" xfId="0" applyFont="1" applyFill="1" applyBorder="1" applyAlignment="1">
      <alignment vertical="center" wrapText="1"/>
    </xf>
    <xf numFmtId="0" fontId="14" fillId="6" borderId="26" xfId="3" applyFont="1" applyFill="1" applyBorder="1" applyAlignment="1">
      <alignment vertical="center"/>
    </xf>
    <xf numFmtId="0" fontId="16" fillId="7" borderId="30" xfId="3" applyFont="1" applyFill="1" applyBorder="1"/>
    <xf numFmtId="3" fontId="14" fillId="6" borderId="31" xfId="3" applyNumberFormat="1" applyFont="1" applyFill="1" applyBorder="1" applyAlignment="1">
      <alignment horizontal="center" vertical="center" wrapText="1"/>
    </xf>
    <xf numFmtId="1" fontId="14" fillId="6" borderId="33" xfId="3" applyNumberFormat="1" applyFont="1" applyFill="1" applyBorder="1" applyAlignment="1">
      <alignment horizontal="center" vertical="center" wrapText="1"/>
    </xf>
    <xf numFmtId="1" fontId="14" fillId="6" borderId="30" xfId="3" applyNumberFormat="1" applyFont="1" applyFill="1" applyBorder="1" applyAlignment="1">
      <alignment horizontal="center" vertical="center" wrapText="1"/>
    </xf>
    <xf numFmtId="1" fontId="14" fillId="6" borderId="32" xfId="3" applyNumberFormat="1" applyFont="1" applyFill="1" applyBorder="1" applyAlignment="1">
      <alignment horizontal="center" vertical="center" wrapText="1"/>
    </xf>
    <xf numFmtId="1" fontId="14" fillId="6" borderId="31" xfId="3" applyNumberFormat="1" applyFont="1" applyFill="1" applyBorder="1" applyAlignment="1">
      <alignment horizontal="center" vertical="center" wrapText="1"/>
    </xf>
    <xf numFmtId="1" fontId="14" fillId="6" borderId="31" xfId="3" applyNumberFormat="1" applyFont="1" applyFill="1" applyBorder="1" applyAlignment="1">
      <alignment vertical="center" wrapText="1"/>
    </xf>
    <xf numFmtId="10" fontId="14" fillId="6" borderId="30" xfId="3" applyNumberFormat="1" applyFont="1" applyFill="1" applyBorder="1" applyAlignment="1">
      <alignment horizontal="center" vertical="center" wrapText="1"/>
    </xf>
    <xf numFmtId="3" fontId="14" fillId="6" borderId="34" xfId="3" applyNumberFormat="1" applyFont="1" applyFill="1" applyBorder="1" applyAlignment="1">
      <alignment horizontal="center" vertical="center" wrapText="1"/>
    </xf>
    <xf numFmtId="164" fontId="15" fillId="0" borderId="15" xfId="3" applyNumberFormat="1" applyFont="1" applyFill="1" applyBorder="1" applyAlignment="1">
      <alignment horizontal="center" vertical="center" wrapText="1"/>
    </xf>
    <xf numFmtId="0" fontId="15" fillId="0" borderId="15" xfId="3" applyFont="1" applyFill="1" applyBorder="1" applyAlignment="1">
      <alignment vertical="center" wrapText="1"/>
    </xf>
    <xf numFmtId="0" fontId="17" fillId="0" borderId="15" xfId="3" applyFont="1" applyFill="1" applyBorder="1" applyAlignment="1">
      <alignment horizontal="center" vertical="center"/>
    </xf>
    <xf numFmtId="0" fontId="15" fillId="0" borderId="20" xfId="3" applyFont="1" applyFill="1" applyBorder="1" applyAlignment="1">
      <alignment horizontal="center" vertical="center" wrapText="1"/>
    </xf>
    <xf numFmtId="0" fontId="14" fillId="0" borderId="1" xfId="3" applyFont="1" applyBorder="1" applyAlignment="1">
      <alignment horizontal="center" vertical="center"/>
    </xf>
    <xf numFmtId="3" fontId="15" fillId="0" borderId="5" xfId="3" applyNumberFormat="1" applyFont="1" applyBorder="1" applyAlignment="1">
      <alignment horizontal="center" vertical="center" wrapText="1"/>
    </xf>
    <xf numFmtId="1" fontId="15" fillId="0" borderId="2" xfId="3" applyNumberFormat="1" applyFont="1" applyBorder="1" applyAlignment="1">
      <alignment horizontal="center" vertical="center" wrapText="1"/>
    </xf>
    <xf numFmtId="10" fontId="15" fillId="0" borderId="2" xfId="3" applyNumberFormat="1" applyFont="1" applyBorder="1" applyAlignment="1">
      <alignment horizontal="center" vertical="center" wrapText="1"/>
    </xf>
    <xf numFmtId="3" fontId="15" fillId="0" borderId="1" xfId="3" applyNumberFormat="1" applyFont="1" applyBorder="1" applyAlignment="1">
      <alignment horizontal="center" vertical="center"/>
    </xf>
    <xf numFmtId="1" fontId="15" fillId="0" borderId="9" xfId="3" applyNumberFormat="1" applyFont="1" applyBorder="1" applyAlignment="1">
      <alignment horizontal="center" vertical="center" wrapText="1"/>
    </xf>
    <xf numFmtId="3" fontId="15" fillId="0" borderId="1" xfId="3" applyNumberFormat="1" applyFont="1" applyBorder="1" applyAlignment="1">
      <alignment horizontal="center" vertical="center" wrapText="1"/>
    </xf>
    <xf numFmtId="3" fontId="15" fillId="0" borderId="9" xfId="3" applyNumberFormat="1" applyFont="1" applyBorder="1" applyAlignment="1">
      <alignment horizontal="center" vertical="center" wrapText="1"/>
    </xf>
    <xf numFmtId="0" fontId="15" fillId="0" borderId="1" xfId="3" applyFont="1" applyFill="1" applyBorder="1" applyAlignment="1">
      <alignment vertical="center" wrapText="1"/>
    </xf>
    <xf numFmtId="1" fontId="15" fillId="0" borderId="9" xfId="3" applyNumberFormat="1" applyFont="1" applyFill="1" applyBorder="1" applyAlignment="1">
      <alignment horizontal="center" vertical="center" wrapText="1"/>
    </xf>
    <xf numFmtId="0" fontId="15" fillId="0" borderId="9" xfId="3" applyFont="1" applyFill="1" applyBorder="1" applyAlignment="1">
      <alignment horizontal="center" vertical="center" wrapText="1"/>
    </xf>
    <xf numFmtId="164" fontId="15" fillId="0" borderId="10" xfId="3" applyNumberFormat="1" applyFont="1" applyFill="1" applyBorder="1" applyAlignment="1">
      <alignment horizontal="center" vertical="center" wrapText="1"/>
    </xf>
    <xf numFmtId="1" fontId="15" fillId="0" borderId="14" xfId="3" applyNumberFormat="1" applyFont="1" applyFill="1" applyBorder="1" applyAlignment="1">
      <alignment horizontal="center" vertical="center" wrapText="1"/>
    </xf>
    <xf numFmtId="0" fontId="17" fillId="0" borderId="0" xfId="3" applyFont="1" applyFill="1" applyBorder="1" applyAlignment="1">
      <alignment horizontal="center" vertical="center"/>
    </xf>
    <xf numFmtId="0" fontId="15" fillId="0" borderId="9" xfId="3" applyFont="1" applyBorder="1" applyAlignment="1">
      <alignment horizontal="center" vertical="center" wrapText="1"/>
    </xf>
    <xf numFmtId="164" fontId="17" fillId="3" borderId="1" xfId="3" applyNumberFormat="1" applyFont="1" applyFill="1" applyBorder="1" applyAlignment="1">
      <alignment horizontal="center" vertical="center" wrapText="1"/>
    </xf>
    <xf numFmtId="0" fontId="17" fillId="0" borderId="1" xfId="3" applyFont="1" applyFill="1" applyBorder="1" applyAlignment="1">
      <alignment horizontal="center" vertical="center" wrapText="1"/>
    </xf>
    <xf numFmtId="3" fontId="15" fillId="0" borderId="9" xfId="3" applyNumberFormat="1" applyFont="1" applyFill="1" applyBorder="1" applyAlignment="1">
      <alignment horizontal="center" vertical="center" wrapText="1"/>
    </xf>
    <xf numFmtId="0" fontId="16" fillId="7" borderId="29" xfId="3" applyFont="1" applyFill="1" applyBorder="1"/>
    <xf numFmtId="3" fontId="14" fillId="6" borderId="28" xfId="3" applyNumberFormat="1" applyFont="1" applyFill="1" applyBorder="1" applyAlignment="1">
      <alignment horizontal="center" vertical="center" wrapText="1"/>
    </xf>
    <xf numFmtId="0" fontId="14" fillId="6" borderId="29" xfId="3" applyFont="1" applyFill="1" applyBorder="1" applyAlignment="1">
      <alignment horizontal="center" vertical="center" wrapText="1"/>
    </xf>
    <xf numFmtId="0" fontId="14" fillId="6" borderId="36" xfId="3" applyFont="1" applyFill="1" applyBorder="1" applyAlignment="1">
      <alignment vertical="center" wrapText="1"/>
    </xf>
    <xf numFmtId="0" fontId="14" fillId="6" borderId="25" xfId="3" applyFont="1" applyFill="1" applyBorder="1" applyAlignment="1">
      <alignment horizontal="center" vertical="center" wrapText="1"/>
    </xf>
    <xf numFmtId="1" fontId="14" fillId="6" borderId="25" xfId="3" applyNumberFormat="1" applyFont="1" applyFill="1" applyBorder="1" applyAlignment="1">
      <alignment horizontal="center" vertical="center" wrapText="1"/>
    </xf>
    <xf numFmtId="1" fontId="14" fillId="6" borderId="28" xfId="3" applyNumberFormat="1" applyFont="1" applyFill="1" applyBorder="1" applyAlignment="1">
      <alignment horizontal="center" vertical="center" wrapText="1"/>
    </xf>
    <xf numFmtId="1" fontId="14" fillId="6" borderId="28" xfId="3" applyNumberFormat="1" applyFont="1" applyFill="1" applyBorder="1" applyAlignment="1">
      <alignment vertical="center" wrapText="1"/>
    </xf>
    <xf numFmtId="10" fontId="14" fillId="6" borderId="29" xfId="3" applyNumberFormat="1" applyFont="1" applyFill="1" applyBorder="1" applyAlignment="1">
      <alignment horizontal="center" vertical="center" wrapText="1"/>
    </xf>
    <xf numFmtId="3" fontId="14" fillId="6" borderId="38" xfId="3" applyNumberFormat="1" applyFont="1" applyFill="1" applyBorder="1" applyAlignment="1">
      <alignment horizontal="center" vertical="center" wrapText="1"/>
    </xf>
    <xf numFmtId="0" fontId="15" fillId="0" borderId="2" xfId="3" applyFont="1" applyFill="1" applyBorder="1" applyAlignment="1">
      <alignment vertical="center" wrapText="1"/>
    </xf>
    <xf numFmtId="0" fontId="15" fillId="0" borderId="15" xfId="3" applyFont="1" applyBorder="1" applyAlignment="1">
      <alignment horizontal="center" vertical="center"/>
    </xf>
    <xf numFmtId="164" fontId="15" fillId="0" borderId="9" xfId="3" applyNumberFormat="1" applyFont="1" applyFill="1" applyBorder="1" applyAlignment="1">
      <alignment horizontal="center" vertical="center" wrapText="1"/>
    </xf>
    <xf numFmtId="164" fontId="15" fillId="0" borderId="9" xfId="3" applyNumberFormat="1" applyFont="1" applyBorder="1" applyAlignment="1">
      <alignment horizontal="center" vertical="center" wrapText="1"/>
    </xf>
    <xf numFmtId="0" fontId="15" fillId="0" borderId="9" xfId="3" applyFont="1" applyBorder="1" applyAlignment="1">
      <alignment horizontal="center" vertical="center"/>
    </xf>
    <xf numFmtId="3" fontId="14" fillId="6" borderId="26" xfId="3" applyNumberFormat="1" applyFont="1" applyFill="1" applyBorder="1" applyAlignment="1">
      <alignment horizontal="center" vertical="center"/>
    </xf>
    <xf numFmtId="0" fontId="15" fillId="0" borderId="8" xfId="3" applyFont="1" applyBorder="1" applyAlignment="1">
      <alignment horizontal="center" vertical="center" wrapText="1"/>
    </xf>
    <xf numFmtId="164" fontId="17" fillId="0" borderId="1" xfId="3" applyNumberFormat="1" applyFont="1" applyBorder="1" applyAlignment="1">
      <alignment horizontal="center" vertical="center"/>
    </xf>
    <xf numFmtId="164" fontId="15" fillId="0" borderId="10" xfId="3" applyNumberFormat="1" applyFont="1" applyBorder="1" applyAlignment="1">
      <alignment horizontal="center" vertical="center" wrapText="1"/>
    </xf>
    <xf numFmtId="1" fontId="15" fillId="0" borderId="12" xfId="3" applyNumberFormat="1" applyFont="1" applyBorder="1" applyAlignment="1">
      <alignment horizontal="center" vertical="center"/>
    </xf>
    <xf numFmtId="0" fontId="17" fillId="0" borderId="1" xfId="3" applyFont="1" applyBorder="1" applyAlignment="1">
      <alignment horizontal="center" vertical="center" wrapText="1"/>
    </xf>
    <xf numFmtId="0" fontId="15" fillId="0" borderId="4" xfId="3" applyFont="1" applyBorder="1" applyAlignment="1">
      <alignment vertical="center" wrapText="1"/>
    </xf>
    <xf numFmtId="164" fontId="15" fillId="0" borderId="4" xfId="3" applyNumberFormat="1" applyFont="1" applyBorder="1" applyAlignment="1">
      <alignment horizontal="center" vertical="center" wrapText="1"/>
    </xf>
    <xf numFmtId="1" fontId="15" fillId="0" borderId="6" xfId="3" applyNumberFormat="1" applyFont="1" applyBorder="1" applyAlignment="1">
      <alignment horizontal="center" vertical="center" wrapText="1"/>
    </xf>
    <xf numFmtId="0" fontId="17" fillId="0" borderId="4" xfId="3" applyFont="1" applyBorder="1" applyAlignment="1">
      <alignment horizontal="center" vertical="center"/>
    </xf>
    <xf numFmtId="164" fontId="17" fillId="3" borderId="2" xfId="3" applyNumberFormat="1" applyFont="1" applyFill="1" applyBorder="1" applyAlignment="1">
      <alignment horizontal="center" vertical="center" wrapText="1"/>
    </xf>
    <xf numFmtId="0" fontId="15" fillId="0" borderId="22" xfId="3" applyFont="1" applyBorder="1" applyAlignment="1">
      <alignment horizontal="center" vertical="center" wrapText="1"/>
    </xf>
    <xf numFmtId="0" fontId="17" fillId="0" borderId="1" xfId="3" applyFont="1" applyBorder="1" applyAlignment="1">
      <alignment vertical="center" wrapText="1"/>
    </xf>
    <xf numFmtId="164" fontId="17" fillId="0" borderId="15" xfId="3" applyNumberFormat="1" applyFont="1" applyBorder="1" applyAlignment="1">
      <alignment horizontal="center" vertical="center"/>
    </xf>
    <xf numFmtId="164" fontId="17" fillId="3" borderId="15" xfId="3" applyNumberFormat="1" applyFont="1" applyFill="1" applyBorder="1" applyAlignment="1">
      <alignment horizontal="center" vertical="center" wrapText="1"/>
    </xf>
    <xf numFmtId="0" fontId="15" fillId="3" borderId="15" xfId="3" applyFont="1" applyFill="1" applyBorder="1" applyAlignment="1">
      <alignment horizontal="center" vertical="center" wrapText="1"/>
    </xf>
    <xf numFmtId="164" fontId="17" fillId="0" borderId="15" xfId="3" applyNumberFormat="1" applyFont="1" applyBorder="1" applyAlignment="1">
      <alignment horizontal="center" vertical="center" wrapText="1"/>
    </xf>
    <xf numFmtId="14" fontId="17" fillId="0" borderId="9" xfId="3" applyNumberFormat="1" applyFont="1" applyBorder="1" applyAlignment="1">
      <alignment horizontal="center" vertical="center" wrapText="1"/>
    </xf>
    <xf numFmtId="14" fontId="17" fillId="3" borderId="15" xfId="3" applyNumberFormat="1" applyFont="1" applyFill="1" applyBorder="1" applyAlignment="1">
      <alignment horizontal="center" vertical="center" wrapText="1"/>
    </xf>
    <xf numFmtId="1" fontId="15" fillId="0" borderId="5" xfId="3" applyNumberFormat="1" applyFont="1" applyBorder="1" applyAlignment="1">
      <alignment horizontal="center" vertical="center" wrapText="1"/>
    </xf>
    <xf numFmtId="0" fontId="15" fillId="0" borderId="0" xfId="3" applyFont="1" applyAlignment="1">
      <alignment horizontal="center" vertical="center"/>
    </xf>
    <xf numFmtId="164" fontId="15" fillId="0" borderId="0" xfId="3" applyNumberFormat="1" applyFont="1" applyAlignment="1">
      <alignment horizontal="center" vertical="center"/>
    </xf>
    <xf numFmtId="0" fontId="17" fillId="0" borderId="0" xfId="3" applyFont="1" applyAlignment="1">
      <alignment vertical="center"/>
    </xf>
    <xf numFmtId="1" fontId="15" fillId="0" borderId="0" xfId="3" applyNumberFormat="1" applyFont="1" applyAlignment="1">
      <alignment horizontal="center" vertical="center"/>
    </xf>
    <xf numFmtId="0" fontId="17" fillId="0" borderId="0" xfId="3" applyFont="1" applyAlignment="1">
      <alignment horizontal="center" vertical="center"/>
    </xf>
    <xf numFmtId="164" fontId="17" fillId="0" borderId="0" xfId="3" applyNumberFormat="1" applyFont="1" applyAlignment="1">
      <alignment horizontal="center" vertical="center"/>
    </xf>
    <xf numFmtId="1" fontId="17" fillId="0" borderId="0" xfId="3" applyNumberFormat="1" applyFont="1" applyAlignment="1">
      <alignment horizontal="center" vertical="center"/>
    </xf>
    <xf numFmtId="14" fontId="17" fillId="0" borderId="0" xfId="3" applyNumberFormat="1" applyFont="1" applyAlignment="1">
      <alignment horizontal="center" vertical="center"/>
    </xf>
    <xf numFmtId="14" fontId="19" fillId="0" borderId="0" xfId="3" applyNumberFormat="1" applyFont="1" applyAlignment="1"/>
    <xf numFmtId="0" fontId="26" fillId="0" borderId="0" xfId="3" applyFont="1" applyFill="1" applyAlignment="1">
      <alignment horizontal="center" vertical="center"/>
    </xf>
    <xf numFmtId="0" fontId="26" fillId="0" borderId="0" xfId="3" applyFont="1" applyFill="1" applyAlignment="1">
      <alignment vertical="center" wrapText="1"/>
    </xf>
    <xf numFmtId="0" fontId="26" fillId="0" borderId="0" xfId="3" applyFont="1" applyFill="1" applyAlignment="1">
      <alignment horizontal="center" vertical="center" wrapText="1"/>
    </xf>
    <xf numFmtId="0" fontId="25" fillId="0" borderId="15" xfId="3" applyFont="1" applyFill="1" applyBorder="1" applyAlignment="1">
      <alignment horizontal="center" vertical="center" wrapText="1"/>
    </xf>
    <xf numFmtId="0" fontId="15" fillId="0" borderId="23" xfId="3" applyFont="1" applyBorder="1" applyAlignment="1">
      <alignment horizontal="center" vertical="center" wrapText="1"/>
    </xf>
    <xf numFmtId="0" fontId="25" fillId="0" borderId="0" xfId="3" applyFont="1" applyFill="1" applyAlignment="1">
      <alignment horizontal="center" vertical="center" wrapText="1"/>
    </xf>
    <xf numFmtId="0" fontId="15" fillId="6" borderId="4" xfId="3" applyFont="1" applyFill="1" applyBorder="1" applyAlignment="1">
      <alignment horizontal="center" vertical="center"/>
    </xf>
    <xf numFmtId="0" fontId="14" fillId="6" borderId="5" xfId="3" applyFont="1" applyFill="1" applyBorder="1" applyAlignment="1">
      <alignment horizontal="center" vertical="center" wrapText="1"/>
    </xf>
    <xf numFmtId="0" fontId="15" fillId="6" borderId="1" xfId="3" applyFont="1" applyFill="1" applyBorder="1" applyAlignment="1">
      <alignment horizontal="center" vertical="center"/>
    </xf>
    <xf numFmtId="0" fontId="14" fillId="6" borderId="9" xfId="3" applyFont="1" applyFill="1" applyBorder="1" applyAlignment="1">
      <alignment horizontal="center" vertical="center" wrapText="1"/>
    </xf>
    <xf numFmtId="0" fontId="14" fillId="6" borderId="1" xfId="3" applyFont="1" applyFill="1" applyBorder="1" applyAlignment="1">
      <alignment vertical="center" wrapText="1"/>
    </xf>
    <xf numFmtId="10" fontId="14" fillId="6" borderId="2" xfId="3" applyNumberFormat="1" applyFont="1" applyFill="1" applyBorder="1" applyAlignment="1">
      <alignment horizontal="center" vertical="center" wrapText="1"/>
    </xf>
    <xf numFmtId="3" fontId="14" fillId="6" borderId="1" xfId="3" applyNumberFormat="1" applyFont="1" applyFill="1" applyBorder="1" applyAlignment="1">
      <alignment horizontal="center" vertical="center"/>
    </xf>
    <xf numFmtId="0" fontId="14" fillId="6" borderId="52" xfId="3" applyFont="1" applyFill="1" applyBorder="1" applyAlignment="1">
      <alignment horizontal="center" vertical="center" wrapText="1"/>
    </xf>
    <xf numFmtId="1" fontId="14" fillId="6" borderId="15" xfId="3" applyNumberFormat="1" applyFont="1" applyFill="1" applyBorder="1" applyAlignment="1">
      <alignment horizontal="center" vertical="center" wrapText="1"/>
    </xf>
    <xf numFmtId="1" fontId="14" fillId="6" borderId="8" xfId="3" applyNumberFormat="1" applyFont="1" applyFill="1" applyBorder="1" applyAlignment="1">
      <alignment horizontal="center" vertical="center"/>
    </xf>
    <xf numFmtId="0" fontId="15" fillId="0" borderId="19" xfId="3" applyFont="1" applyFill="1" applyBorder="1" applyAlignment="1">
      <alignment horizontal="center" vertical="center" wrapText="1"/>
    </xf>
    <xf numFmtId="0" fontId="15" fillId="0" borderId="6" xfId="3" applyFont="1" applyBorder="1" applyAlignment="1">
      <alignment horizontal="center" vertical="center" wrapText="1"/>
    </xf>
    <xf numFmtId="0" fontId="15" fillId="0" borderId="5" xfId="3" applyFont="1" applyBorder="1" applyAlignment="1">
      <alignment horizontal="center" vertical="center" wrapText="1"/>
    </xf>
    <xf numFmtId="1" fontId="15" fillId="0" borderId="6" xfId="3" applyNumberFormat="1" applyFont="1" applyFill="1" applyBorder="1" applyAlignment="1">
      <alignment horizontal="center" vertical="center"/>
    </xf>
    <xf numFmtId="1" fontId="15" fillId="0" borderId="6" xfId="3" applyNumberFormat="1" applyFont="1" applyBorder="1" applyAlignment="1">
      <alignment horizontal="center" vertical="center"/>
    </xf>
    <xf numFmtId="0" fontId="14" fillId="6" borderId="15" xfId="3" applyFont="1" applyFill="1" applyBorder="1" applyAlignment="1">
      <alignment vertical="center" wrapText="1"/>
    </xf>
    <xf numFmtId="0" fontId="17" fillId="0" borderId="2" xfId="3" applyFont="1" applyBorder="1" applyAlignment="1">
      <alignment horizontal="center" vertical="center"/>
    </xf>
    <xf numFmtId="1" fontId="14" fillId="6" borderId="15" xfId="3" applyNumberFormat="1" applyFont="1" applyFill="1" applyBorder="1" applyAlignment="1">
      <alignment horizontal="center" vertical="center"/>
    </xf>
    <xf numFmtId="3" fontId="15" fillId="0" borderId="19" xfId="3" applyNumberFormat="1" applyFont="1" applyFill="1" applyBorder="1" applyAlignment="1">
      <alignment horizontal="center" vertical="center" wrapText="1"/>
    </xf>
    <xf numFmtId="14" fontId="17" fillId="0" borderId="12" xfId="3" applyNumberFormat="1" applyFont="1" applyBorder="1" applyAlignment="1">
      <alignment horizontal="center" vertical="center" wrapText="1"/>
    </xf>
    <xf numFmtId="0" fontId="15" fillId="0" borderId="10" xfId="3" applyFont="1" applyFill="1" applyBorder="1" applyAlignment="1">
      <alignment vertical="center" wrapText="1"/>
    </xf>
    <xf numFmtId="164" fontId="15" fillId="0" borderId="15" xfId="3" applyNumberFormat="1" applyFont="1" applyBorder="1" applyAlignment="1">
      <alignment horizontal="center" vertical="center" wrapText="1"/>
    </xf>
    <xf numFmtId="0" fontId="26" fillId="0" borderId="0" xfId="3" applyFont="1" applyFill="1"/>
    <xf numFmtId="164" fontId="17" fillId="0" borderId="10" xfId="3" applyNumberFormat="1" applyFont="1" applyFill="1" applyBorder="1" applyAlignment="1">
      <alignment horizontal="center" vertical="center"/>
    </xf>
    <xf numFmtId="0" fontId="15" fillId="0" borderId="19" xfId="3" applyFont="1" applyBorder="1" applyAlignment="1">
      <alignment vertical="center" wrapText="1"/>
    </xf>
    <xf numFmtId="164" fontId="15" fillId="0" borderId="19" xfId="3" applyNumberFormat="1" applyFont="1" applyBorder="1" applyAlignment="1">
      <alignment horizontal="center" vertical="center" wrapText="1"/>
    </xf>
    <xf numFmtId="0" fontId="17" fillId="3" borderId="15" xfId="3" applyFont="1" applyFill="1" applyBorder="1" applyAlignment="1">
      <alignment vertical="top" wrapText="1"/>
    </xf>
    <xf numFmtId="0" fontId="15" fillId="10" borderId="10" xfId="3" applyFont="1" applyFill="1" applyBorder="1" applyAlignment="1">
      <alignment horizontal="center" vertical="center" wrapText="1"/>
    </xf>
    <xf numFmtId="0" fontId="14" fillId="0" borderId="15" xfId="3" applyFont="1" applyBorder="1" applyAlignment="1">
      <alignment horizontal="center" vertical="center" wrapText="1"/>
    </xf>
    <xf numFmtId="164" fontId="14" fillId="0" borderId="15" xfId="3" applyNumberFormat="1" applyFont="1" applyBorder="1" applyAlignment="1">
      <alignment horizontal="center" vertical="center" wrapText="1"/>
    </xf>
    <xf numFmtId="14" fontId="14" fillId="0" borderId="15" xfId="3" applyNumberFormat="1" applyFont="1" applyBorder="1" applyAlignment="1">
      <alignment horizontal="center" vertical="center" wrapText="1"/>
    </xf>
    <xf numFmtId="0" fontId="14" fillId="0" borderId="15" xfId="3" applyFont="1" applyBorder="1" applyAlignment="1">
      <alignment vertical="center" wrapText="1"/>
    </xf>
    <xf numFmtId="0" fontId="16" fillId="0" borderId="15" xfId="3" applyFont="1" applyBorder="1" applyAlignment="1"/>
    <xf numFmtId="0" fontId="17" fillId="3" borderId="10" xfId="3" applyFont="1" applyFill="1" applyBorder="1" applyAlignment="1">
      <alignment vertical="top" wrapText="1"/>
    </xf>
    <xf numFmtId="0" fontId="17" fillId="3" borderId="43" xfId="3" applyFont="1" applyFill="1" applyBorder="1" applyAlignment="1">
      <alignment horizontal="center" vertical="center" wrapText="1"/>
    </xf>
    <xf numFmtId="0" fontId="17" fillId="0" borderId="27" xfId="3" applyFont="1" applyBorder="1" applyAlignment="1">
      <alignment horizontal="center" vertical="center"/>
    </xf>
    <xf numFmtId="1" fontId="15" fillId="0" borderId="4" xfId="3" applyNumberFormat="1" applyFont="1" applyBorder="1" applyAlignment="1">
      <alignment horizontal="center" vertical="center" wrapText="1"/>
    </xf>
    <xf numFmtId="0" fontId="17" fillId="0" borderId="22" xfId="3" applyFont="1" applyBorder="1" applyAlignment="1">
      <alignment horizontal="center" vertical="center"/>
    </xf>
    <xf numFmtId="0" fontId="17" fillId="3" borderId="61" xfId="3" applyFont="1" applyFill="1" applyBorder="1" applyAlignment="1">
      <alignment horizontal="center" vertical="center" wrapText="1"/>
    </xf>
    <xf numFmtId="0" fontId="17" fillId="3" borderId="16" xfId="3" applyFont="1" applyFill="1" applyBorder="1" applyAlignment="1">
      <alignment horizontal="center" vertical="center" wrapText="1"/>
    </xf>
    <xf numFmtId="0" fontId="14" fillId="6" borderId="32" xfId="3" applyFont="1" applyFill="1" applyBorder="1" applyAlignment="1">
      <alignment vertical="center" wrapText="1"/>
    </xf>
    <xf numFmtId="0" fontId="17" fillId="3" borderId="1" xfId="3" applyFont="1" applyFill="1" applyBorder="1" applyAlignment="1">
      <alignment vertical="top" wrapText="1"/>
    </xf>
    <xf numFmtId="0" fontId="17" fillId="0" borderId="20" xfId="3" applyFont="1" applyBorder="1" applyAlignment="1">
      <alignment horizontal="center" vertical="center"/>
    </xf>
    <xf numFmtId="0" fontId="36" fillId="0" borderId="0" xfId="3" applyFont="1" applyAlignment="1">
      <alignment wrapText="1"/>
    </xf>
    <xf numFmtId="0" fontId="29" fillId="0" borderId="0" xfId="3" applyFont="1" applyAlignment="1"/>
    <xf numFmtId="164" fontId="17" fillId="0" borderId="9" xfId="3" applyNumberFormat="1" applyFont="1" applyBorder="1" applyAlignment="1">
      <alignment horizontal="center" vertical="center" wrapText="1"/>
    </xf>
    <xf numFmtId="1" fontId="15" fillId="0" borderId="48" xfId="3" applyNumberFormat="1" applyFont="1" applyBorder="1" applyAlignment="1">
      <alignment horizontal="center" vertical="center" wrapText="1"/>
    </xf>
    <xf numFmtId="3" fontId="25" fillId="0" borderId="0" xfId="3" applyNumberFormat="1" applyFont="1" applyFill="1" applyAlignment="1">
      <alignment horizontal="center" vertical="center" wrapText="1"/>
    </xf>
    <xf numFmtId="0" fontId="14" fillId="6" borderId="40" xfId="3" applyFont="1" applyFill="1" applyBorder="1" applyAlignment="1">
      <alignment vertical="center"/>
    </xf>
    <xf numFmtId="3" fontId="14" fillId="6" borderId="40" xfId="3" applyNumberFormat="1" applyFont="1" applyFill="1" applyBorder="1" applyAlignment="1">
      <alignment horizontal="center" vertical="center"/>
    </xf>
    <xf numFmtId="0" fontId="14" fillId="6" borderId="40" xfId="3" applyFont="1" applyFill="1" applyBorder="1" applyAlignment="1">
      <alignment horizontal="center" vertical="center"/>
    </xf>
    <xf numFmtId="0" fontId="17" fillId="0" borderId="13" xfId="3" applyFont="1" applyBorder="1" applyAlignment="1">
      <alignment horizontal="center" vertical="center"/>
    </xf>
    <xf numFmtId="0" fontId="15" fillId="0" borderId="5" xfId="3" applyFont="1" applyFill="1" applyBorder="1" applyAlignment="1">
      <alignment horizontal="center" vertical="center" wrapText="1"/>
    </xf>
    <xf numFmtId="0" fontId="19" fillId="0" borderId="0" xfId="3" applyFont="1" applyAlignment="1"/>
    <xf numFmtId="0" fontId="17" fillId="0" borderId="15" xfId="3" applyFont="1" applyFill="1" applyBorder="1" applyAlignment="1">
      <alignment vertical="center" wrapText="1"/>
    </xf>
    <xf numFmtId="0" fontId="17" fillId="0" borderId="15" xfId="3" applyFont="1" applyFill="1" applyBorder="1" applyAlignment="1">
      <alignment horizontal="center" vertical="center" wrapText="1"/>
    </xf>
    <xf numFmtId="0" fontId="15" fillId="0" borderId="1" xfId="3" applyFont="1" applyBorder="1" applyAlignment="1">
      <alignment horizontal="center" vertical="center" wrapText="1"/>
    </xf>
    <xf numFmtId="0" fontId="15" fillId="0" borderId="1" xfId="3" applyFont="1" applyBorder="1" applyAlignment="1">
      <alignment vertical="center" wrapText="1"/>
    </xf>
    <xf numFmtId="164" fontId="15" fillId="0" borderId="1" xfId="3" applyNumberFormat="1" applyFont="1" applyBorder="1" applyAlignment="1">
      <alignment horizontal="center" vertical="center" wrapText="1"/>
    </xf>
    <xf numFmtId="1" fontId="15" fillId="0" borderId="12" xfId="3" applyNumberFormat="1" applyFont="1" applyBorder="1" applyAlignment="1">
      <alignment horizontal="center" vertical="center" wrapText="1"/>
    </xf>
    <xf numFmtId="0" fontId="17" fillId="0" borderId="1" xfId="3" applyFont="1" applyBorder="1" applyAlignment="1">
      <alignment horizontal="center" vertical="center"/>
    </xf>
    <xf numFmtId="0" fontId="17" fillId="3" borderId="15" xfId="3" applyFont="1" applyFill="1" applyBorder="1" applyAlignment="1">
      <alignment horizontal="center" vertical="center" wrapText="1"/>
    </xf>
    <xf numFmtId="0" fontId="15" fillId="0" borderId="2" xfId="3" applyFont="1" applyBorder="1" applyAlignment="1">
      <alignment horizontal="center" vertical="center" wrapText="1"/>
    </xf>
    <xf numFmtId="0" fontId="17" fillId="0" borderId="10" xfId="3" applyFont="1" applyBorder="1" applyAlignment="1">
      <alignment horizontal="center" vertical="center"/>
    </xf>
    <xf numFmtId="0" fontId="15" fillId="0" borderId="1" xfId="3" applyFont="1" applyFill="1" applyBorder="1" applyAlignment="1">
      <alignment horizontal="center" vertical="center" wrapText="1"/>
    </xf>
    <xf numFmtId="164" fontId="15" fillId="0" borderId="1" xfId="3" applyNumberFormat="1" applyFont="1" applyFill="1" applyBorder="1" applyAlignment="1">
      <alignment horizontal="center" vertical="center" wrapText="1"/>
    </xf>
    <xf numFmtId="1" fontId="15" fillId="0" borderId="12" xfId="3" applyNumberFormat="1" applyFont="1" applyFill="1" applyBorder="1" applyAlignment="1">
      <alignment horizontal="center" vertical="center" wrapText="1"/>
    </xf>
    <xf numFmtId="0" fontId="17" fillId="0" borderId="1" xfId="3" applyFont="1" applyFill="1" applyBorder="1" applyAlignment="1">
      <alignment horizontal="center" vertical="center"/>
    </xf>
    <xf numFmtId="0" fontId="15" fillId="0" borderId="15" xfId="3" applyFont="1" applyBorder="1" applyAlignment="1">
      <alignment vertical="center" wrapText="1"/>
    </xf>
    <xf numFmtId="0" fontId="17" fillId="0" borderId="15" xfId="3" applyFont="1" applyBorder="1" applyAlignment="1">
      <alignment horizontal="center" vertical="center"/>
    </xf>
    <xf numFmtId="0" fontId="15" fillId="0" borderId="2" xfId="3" applyFont="1" applyBorder="1" applyAlignment="1">
      <alignment vertical="center" wrapText="1"/>
    </xf>
    <xf numFmtId="1" fontId="15" fillId="0" borderId="1" xfId="3" applyNumberFormat="1" applyFont="1" applyBorder="1" applyAlignment="1">
      <alignment horizontal="center" vertical="center" wrapText="1"/>
    </xf>
    <xf numFmtId="0" fontId="15" fillId="0" borderId="10" xfId="3" applyFont="1" applyBorder="1" applyAlignment="1">
      <alignment vertical="center" wrapText="1"/>
    </xf>
    <xf numFmtId="164" fontId="17" fillId="0" borderId="1" xfId="3" applyNumberFormat="1" applyFont="1" applyFill="1" applyBorder="1" applyAlignment="1">
      <alignment horizontal="center" vertical="center"/>
    </xf>
    <xf numFmtId="1" fontId="15" fillId="0" borderId="1" xfId="3" applyNumberFormat="1" applyFont="1" applyFill="1" applyBorder="1" applyAlignment="1">
      <alignment horizontal="center" vertical="center" wrapText="1"/>
    </xf>
    <xf numFmtId="0" fontId="17" fillId="3" borderId="20" xfId="3" applyFont="1" applyFill="1" applyBorder="1" applyAlignment="1">
      <alignment horizontal="center" vertical="center" wrapText="1"/>
    </xf>
    <xf numFmtId="164" fontId="15" fillId="0" borderId="2" xfId="3" applyNumberFormat="1" applyFont="1" applyBorder="1" applyAlignment="1">
      <alignment horizontal="center" vertical="center" wrapText="1"/>
    </xf>
    <xf numFmtId="14" fontId="26" fillId="0" borderId="15" xfId="3" applyNumberFormat="1" applyFont="1" applyFill="1" applyBorder="1" applyAlignment="1">
      <alignment horizontal="center" vertical="center" wrapText="1"/>
    </xf>
    <xf numFmtId="0" fontId="17" fillId="0" borderId="15" xfId="3" applyFont="1" applyFill="1" applyBorder="1" applyAlignment="1">
      <alignment vertical="top" wrapText="1"/>
    </xf>
    <xf numFmtId="0" fontId="17" fillId="3" borderId="19" xfId="3" applyFont="1" applyFill="1" applyBorder="1" applyAlignment="1">
      <alignment horizontal="center" vertical="center" wrapText="1"/>
    </xf>
    <xf numFmtId="0" fontId="15" fillId="0" borderId="9" xfId="3" applyFont="1" applyBorder="1" applyAlignment="1">
      <alignment vertical="center" wrapText="1"/>
    </xf>
    <xf numFmtId="0" fontId="17" fillId="0" borderId="19" xfId="3" applyFont="1" applyBorder="1" applyAlignment="1">
      <alignment horizontal="center" vertical="center"/>
    </xf>
    <xf numFmtId="1" fontId="15" fillId="0" borderId="10" xfId="3" applyNumberFormat="1" applyFont="1" applyFill="1" applyBorder="1" applyAlignment="1">
      <alignment horizontal="center" vertical="center" wrapText="1"/>
    </xf>
    <xf numFmtId="1" fontId="15" fillId="0" borderId="4" xfId="3" applyNumberFormat="1" applyFont="1" applyFill="1" applyBorder="1" applyAlignment="1">
      <alignment horizontal="center" vertical="center" wrapText="1"/>
    </xf>
    <xf numFmtId="0" fontId="17" fillId="0" borderId="10" xfId="3" applyFont="1" applyFill="1" applyBorder="1" applyAlignment="1">
      <alignment horizontal="center" vertical="center"/>
    </xf>
    <xf numFmtId="1" fontId="15" fillId="0" borderId="38" xfId="3" applyNumberFormat="1" applyFont="1" applyBorder="1" applyAlignment="1">
      <alignment horizontal="center" vertical="center" wrapText="1"/>
    </xf>
    <xf numFmtId="1" fontId="15" fillId="0" borderId="21" xfId="3" applyNumberFormat="1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/>
    </xf>
    <xf numFmtId="0" fontId="13" fillId="0" borderId="64" xfId="0" applyFont="1" applyBorder="1" applyAlignment="1">
      <alignment horizontal="center" wrapText="1"/>
    </xf>
    <xf numFmtId="0" fontId="13" fillId="0" borderId="64" xfId="0" applyFont="1" applyBorder="1" applyAlignment="1">
      <alignment horizontal="center"/>
    </xf>
    <xf numFmtId="0" fontId="13" fillId="0" borderId="65" xfId="0" applyFont="1" applyBorder="1"/>
    <xf numFmtId="0" fontId="15" fillId="0" borderId="34" xfId="3" applyFont="1" applyBorder="1" applyAlignment="1">
      <alignment horizontal="center" vertical="center"/>
    </xf>
    <xf numFmtId="0" fontId="15" fillId="3" borderId="10" xfId="3" applyFont="1" applyFill="1" applyBorder="1" applyAlignment="1">
      <alignment vertical="top" wrapText="1"/>
    </xf>
    <xf numFmtId="14" fontId="17" fillId="3" borderId="19" xfId="3" applyNumberFormat="1" applyFont="1" applyFill="1" applyBorder="1" applyAlignment="1">
      <alignment horizontal="center" vertical="center" wrapText="1"/>
    </xf>
    <xf numFmtId="0" fontId="17" fillId="10" borderId="15" xfId="3" applyFont="1" applyFill="1" applyBorder="1" applyAlignment="1">
      <alignment horizontal="center" vertical="center" wrapText="1"/>
    </xf>
    <xf numFmtId="164" fontId="15" fillId="10" borderId="15" xfId="3" applyNumberFormat="1" applyFont="1" applyFill="1" applyBorder="1" applyAlignment="1">
      <alignment horizontal="center" vertical="center" wrapText="1"/>
    </xf>
    <xf numFmtId="0" fontId="15" fillId="10" borderId="15" xfId="3" applyFont="1" applyFill="1" applyBorder="1" applyAlignment="1">
      <alignment horizontal="center" vertical="center" wrapText="1"/>
    </xf>
    <xf numFmtId="0" fontId="4" fillId="0" borderId="0" xfId="42"/>
    <xf numFmtId="0" fontId="30" fillId="0" borderId="0" xfId="42" applyFont="1" applyBorder="1"/>
    <xf numFmtId="0" fontId="4" fillId="0" borderId="72" xfId="42" applyBorder="1" applyAlignment="1">
      <alignment horizontal="center"/>
    </xf>
    <xf numFmtId="0" fontId="4" fillId="0" borderId="0" xfId="42" applyBorder="1"/>
    <xf numFmtId="0" fontId="13" fillId="0" borderId="80" xfId="3" applyFont="1" applyFill="1" applyBorder="1" applyAlignment="1">
      <alignment horizontal="center" vertical="center" wrapText="1"/>
    </xf>
    <xf numFmtId="0" fontId="13" fillId="0" borderId="81" xfId="3" applyFont="1" applyFill="1" applyBorder="1" applyAlignment="1">
      <alignment vertical="center" wrapText="1"/>
    </xf>
    <xf numFmtId="14" fontId="26" fillId="0" borderId="67" xfId="42" applyNumberFormat="1" applyFont="1" applyBorder="1" applyAlignment="1">
      <alignment horizontal="center"/>
    </xf>
    <xf numFmtId="0" fontId="26" fillId="0" borderId="76" xfId="42" applyFont="1" applyBorder="1"/>
    <xf numFmtId="0" fontId="26" fillId="0" borderId="82" xfId="42" applyFont="1" applyBorder="1" applyAlignment="1">
      <alignment horizontal="center"/>
    </xf>
    <xf numFmtId="0" fontId="26" fillId="0" borderId="74" xfId="42" applyFont="1" applyBorder="1" applyAlignment="1">
      <alignment horizontal="center"/>
    </xf>
    <xf numFmtId="0" fontId="26" fillId="0" borderId="83" xfId="42" applyFont="1" applyBorder="1" applyAlignment="1">
      <alignment horizontal="center"/>
    </xf>
    <xf numFmtId="0" fontId="26" fillId="0" borderId="73" xfId="42" applyFont="1" applyBorder="1" applyAlignment="1">
      <alignment horizontal="center"/>
    </xf>
    <xf numFmtId="0" fontId="26" fillId="0" borderId="20" xfId="42" applyFont="1" applyBorder="1" applyAlignment="1">
      <alignment horizontal="center"/>
    </xf>
    <xf numFmtId="0" fontId="26" fillId="0" borderId="84" xfId="42" applyFont="1" applyBorder="1" applyAlignment="1">
      <alignment horizontal="center"/>
    </xf>
    <xf numFmtId="0" fontId="26" fillId="0" borderId="15" xfId="42" applyFont="1" applyBorder="1" applyAlignment="1">
      <alignment horizontal="center"/>
    </xf>
    <xf numFmtId="0" fontId="26" fillId="0" borderId="78" xfId="42" applyFont="1" applyBorder="1"/>
    <xf numFmtId="0" fontId="26" fillId="0" borderId="70" xfId="42" applyFont="1" applyBorder="1" applyAlignment="1">
      <alignment horizontal="center"/>
    </xf>
    <xf numFmtId="0" fontId="26" fillId="0" borderId="68" xfId="42" applyFont="1" applyBorder="1" applyAlignment="1">
      <alignment horizontal="center"/>
    </xf>
    <xf numFmtId="0" fontId="26" fillId="0" borderId="69" xfId="42" applyFont="1" applyBorder="1" applyAlignment="1">
      <alignment horizontal="center"/>
    </xf>
    <xf numFmtId="164" fontId="15" fillId="0" borderId="12" xfId="3" applyNumberFormat="1" applyFont="1" applyFill="1" applyBorder="1" applyAlignment="1">
      <alignment horizontal="center" vertical="center" wrapText="1"/>
    </xf>
    <xf numFmtId="0" fontId="14" fillId="6" borderId="26" xfId="3" applyFont="1" applyFill="1" applyBorder="1" applyAlignment="1">
      <alignment horizontal="center" vertical="center"/>
    </xf>
    <xf numFmtId="1" fontId="15" fillId="0" borderId="15" xfId="3" applyNumberFormat="1" applyFont="1" applyFill="1" applyBorder="1" applyAlignment="1">
      <alignment horizontal="center" vertical="center" wrapText="1"/>
    </xf>
    <xf numFmtId="0" fontId="15" fillId="0" borderId="15" xfId="3" applyFont="1" applyBorder="1" applyAlignment="1">
      <alignment horizontal="center" vertical="center" wrapText="1"/>
    </xf>
    <xf numFmtId="1" fontId="15" fillId="0" borderId="15" xfId="3" applyNumberFormat="1" applyFont="1" applyBorder="1" applyAlignment="1">
      <alignment horizontal="center" vertical="center" wrapText="1"/>
    </xf>
    <xf numFmtId="0" fontId="15" fillId="0" borderId="13" xfId="3" applyFont="1" applyBorder="1" applyAlignment="1">
      <alignment horizontal="center" vertical="center" wrapText="1"/>
    </xf>
    <xf numFmtId="3" fontId="15" fillId="0" borderId="13" xfId="3" applyNumberFormat="1" applyFont="1" applyBorder="1" applyAlignment="1">
      <alignment horizontal="center" vertical="center"/>
    </xf>
    <xf numFmtId="0" fontId="15" fillId="0" borderId="10" xfId="3" applyFont="1" applyFill="1" applyBorder="1" applyAlignment="1">
      <alignment horizontal="center" vertical="center" wrapText="1"/>
    </xf>
    <xf numFmtId="10" fontId="15" fillId="0" borderId="13" xfId="3" applyNumberFormat="1" applyFont="1" applyBorder="1" applyAlignment="1">
      <alignment horizontal="center" vertical="center" wrapText="1"/>
    </xf>
    <xf numFmtId="3" fontId="15" fillId="0" borderId="21" xfId="3" applyNumberFormat="1" applyFont="1" applyBorder="1" applyAlignment="1">
      <alignment horizontal="center" vertical="center"/>
    </xf>
    <xf numFmtId="0" fontId="15" fillId="0" borderId="15" xfId="3" applyFont="1" applyFill="1" applyBorder="1" applyAlignment="1">
      <alignment horizontal="center" vertical="center" wrapText="1"/>
    </xf>
    <xf numFmtId="1" fontId="15" fillId="0" borderId="14" xfId="3" applyNumberFormat="1" applyFont="1" applyBorder="1" applyAlignment="1">
      <alignment horizontal="center" vertical="center" wrapText="1"/>
    </xf>
    <xf numFmtId="1" fontId="15" fillId="0" borderId="0" xfId="3" applyNumberFormat="1" applyFont="1" applyBorder="1" applyAlignment="1">
      <alignment horizontal="center" vertical="center" wrapText="1"/>
    </xf>
    <xf numFmtId="0" fontId="15" fillId="0" borderId="10" xfId="3" applyFont="1" applyBorder="1" applyAlignment="1">
      <alignment horizontal="center" vertical="center" wrapText="1"/>
    </xf>
    <xf numFmtId="3" fontId="15" fillId="0" borderId="4" xfId="3" applyNumberFormat="1" applyFont="1" applyBorder="1" applyAlignment="1">
      <alignment horizontal="center" vertical="center" wrapText="1"/>
    </xf>
    <xf numFmtId="1" fontId="15" fillId="0" borderId="3" xfId="3" applyNumberFormat="1" applyFont="1" applyBorder="1" applyAlignment="1">
      <alignment horizontal="center" vertical="center" wrapText="1"/>
    </xf>
    <xf numFmtId="3" fontId="15" fillId="0" borderId="15" xfId="3" applyNumberFormat="1" applyFont="1" applyBorder="1" applyAlignment="1">
      <alignment horizontal="center" vertical="center" wrapText="1"/>
    </xf>
    <xf numFmtId="1" fontId="15" fillId="0" borderId="19" xfId="3" applyNumberFormat="1" applyFont="1" applyBorder="1" applyAlignment="1">
      <alignment horizontal="center" vertical="center" wrapText="1"/>
    </xf>
    <xf numFmtId="1" fontId="15" fillId="0" borderId="20" xfId="3" applyNumberFormat="1" applyFont="1" applyBorder="1" applyAlignment="1">
      <alignment horizontal="center" vertical="center" wrapText="1"/>
    </xf>
    <xf numFmtId="10" fontId="15" fillId="0" borderId="21" xfId="3" applyNumberFormat="1" applyFont="1" applyBorder="1" applyAlignment="1">
      <alignment horizontal="center" vertical="center" wrapText="1"/>
    </xf>
    <xf numFmtId="0" fontId="15" fillId="0" borderId="19" xfId="3" applyFont="1" applyBorder="1" applyAlignment="1">
      <alignment horizontal="center" vertical="center" wrapText="1"/>
    </xf>
    <xf numFmtId="3" fontId="15" fillId="0" borderId="19" xfId="3" applyNumberFormat="1" applyFont="1" applyBorder="1" applyAlignment="1">
      <alignment horizontal="center" vertical="center" wrapText="1"/>
    </xf>
    <xf numFmtId="0" fontId="14" fillId="6" borderId="33" xfId="3" applyFont="1" applyFill="1" applyBorder="1" applyAlignment="1">
      <alignment horizontal="center" vertical="center" wrapText="1"/>
    </xf>
    <xf numFmtId="0" fontId="14" fillId="6" borderId="30" xfId="3" applyFont="1" applyFill="1" applyBorder="1" applyAlignment="1">
      <alignment horizontal="center" vertical="center" wrapText="1"/>
    </xf>
    <xf numFmtId="0" fontId="15" fillId="0" borderId="4" xfId="3" applyFont="1" applyBorder="1" applyAlignment="1">
      <alignment horizontal="center" vertical="center" wrapText="1"/>
    </xf>
    <xf numFmtId="3" fontId="15" fillId="0" borderId="15" xfId="3" applyNumberFormat="1" applyFont="1" applyFill="1" applyBorder="1" applyAlignment="1">
      <alignment horizontal="center" vertical="center" wrapText="1"/>
    </xf>
    <xf numFmtId="3" fontId="15" fillId="0" borderId="10" xfId="3" applyNumberFormat="1" applyFont="1" applyBorder="1" applyAlignment="1">
      <alignment horizontal="center" vertical="center" wrapText="1"/>
    </xf>
    <xf numFmtId="3" fontId="15" fillId="0" borderId="4" xfId="3" applyNumberFormat="1" applyFont="1" applyBorder="1" applyAlignment="1">
      <alignment horizontal="center" vertical="center" wrapText="1"/>
    </xf>
    <xf numFmtId="0" fontId="15" fillId="0" borderId="15" xfId="3" applyFont="1" applyBorder="1" applyAlignment="1">
      <alignment horizontal="center" vertical="center" wrapText="1"/>
    </xf>
    <xf numFmtId="0" fontId="15" fillId="0" borderId="10" xfId="3" applyFont="1" applyBorder="1" applyAlignment="1">
      <alignment horizontal="center" vertical="center" wrapText="1"/>
    </xf>
    <xf numFmtId="1" fontId="15" fillId="0" borderId="15" xfId="3" applyNumberFormat="1" applyFont="1" applyBorder="1" applyAlignment="1">
      <alignment horizontal="center" vertical="center" wrapText="1"/>
    </xf>
    <xf numFmtId="0" fontId="15" fillId="0" borderId="10" xfId="3" applyFont="1" applyBorder="1" applyAlignment="1">
      <alignment horizontal="center" vertical="center" wrapText="1"/>
    </xf>
    <xf numFmtId="0" fontId="15" fillId="0" borderId="10" xfId="3" applyFont="1" applyBorder="1" applyAlignment="1">
      <alignment horizontal="center" vertical="center" wrapText="1"/>
    </xf>
    <xf numFmtId="0" fontId="2" fillId="0" borderId="0" xfId="66"/>
    <xf numFmtId="0" fontId="22" fillId="0" borderId="63" xfId="3" applyFont="1" applyBorder="1" applyAlignment="1">
      <alignment horizontal="center"/>
    </xf>
    <xf numFmtId="0" fontId="13" fillId="0" borderId="64" xfId="3" applyFont="1" applyBorder="1" applyAlignment="1">
      <alignment horizontal="center" wrapText="1"/>
    </xf>
    <xf numFmtId="0" fontId="13" fillId="0" borderId="64" xfId="3" applyFont="1" applyBorder="1" applyAlignment="1">
      <alignment horizontal="center"/>
    </xf>
    <xf numFmtId="0" fontId="13" fillId="0" borderId="65" xfId="3" applyFont="1" applyBorder="1"/>
    <xf numFmtId="0" fontId="30" fillId="0" borderId="0" xfId="66" applyFont="1" applyBorder="1"/>
    <xf numFmtId="0" fontId="2" fillId="0" borderId="0" xfId="66" applyBorder="1"/>
    <xf numFmtId="0" fontId="26" fillId="0" borderId="86" xfId="66" applyFont="1" applyBorder="1" applyAlignment="1">
      <alignment horizontal="center" vertical="center"/>
    </xf>
    <xf numFmtId="0" fontId="2" fillId="0" borderId="64" xfId="66" applyBorder="1" applyAlignment="1">
      <alignment horizontal="center" vertical="center"/>
    </xf>
    <xf numFmtId="0" fontId="26" fillId="0" borderId="75" xfId="66" applyFont="1" applyBorder="1" applyAlignment="1">
      <alignment horizontal="center" vertical="center"/>
    </xf>
    <xf numFmtId="0" fontId="26" fillId="0" borderId="88" xfId="66" applyFont="1" applyBorder="1" applyAlignment="1">
      <alignment horizontal="center" vertical="center"/>
    </xf>
    <xf numFmtId="14" fontId="26" fillId="0" borderId="86" xfId="66" applyNumberFormat="1" applyFont="1" applyFill="1" applyBorder="1" applyAlignment="1">
      <alignment horizontal="center" vertical="center"/>
    </xf>
    <xf numFmtId="0" fontId="21" fillId="0" borderId="76" xfId="3" applyFont="1" applyBorder="1" applyAlignment="1">
      <alignment vertical="center" wrapText="1"/>
    </xf>
    <xf numFmtId="0" fontId="26" fillId="0" borderId="65" xfId="66" applyFont="1" applyBorder="1"/>
    <xf numFmtId="0" fontId="26" fillId="0" borderId="64" xfId="66" applyFont="1" applyBorder="1" applyAlignment="1">
      <alignment horizontal="center"/>
    </xf>
    <xf numFmtId="0" fontId="26" fillId="0" borderId="85" xfId="66" applyFont="1" applyBorder="1" applyAlignment="1">
      <alignment horizontal="center"/>
    </xf>
    <xf numFmtId="0" fontId="26" fillId="0" borderId="85" xfId="66" applyFont="1" applyBorder="1" applyAlignment="1">
      <alignment horizontal="center"/>
    </xf>
    <xf numFmtId="0" fontId="26" fillId="0" borderId="89" xfId="66" applyFont="1" applyBorder="1"/>
    <xf numFmtId="0" fontId="26" fillId="0" borderId="91" xfId="66" applyFont="1" applyBorder="1"/>
    <xf numFmtId="0" fontId="26" fillId="0" borderId="92" xfId="66" applyFont="1" applyBorder="1"/>
    <xf numFmtId="0" fontId="15" fillId="0" borderId="15" xfId="3" applyFont="1" applyFill="1" applyBorder="1" applyAlignment="1">
      <alignment horizontal="center" vertical="center" wrapText="1"/>
    </xf>
    <xf numFmtId="1" fontId="15" fillId="0" borderId="15" xfId="3" applyNumberFormat="1" applyFont="1" applyFill="1" applyBorder="1" applyAlignment="1">
      <alignment horizontal="center" vertical="center" wrapText="1"/>
    </xf>
    <xf numFmtId="0" fontId="15" fillId="0" borderId="15" xfId="3" applyFont="1" applyFill="1" applyBorder="1" applyAlignment="1">
      <alignment horizontal="center" vertical="center" wrapText="1"/>
    </xf>
    <xf numFmtId="0" fontId="15" fillId="0" borderId="15" xfId="3" applyFont="1" applyBorder="1" applyAlignment="1">
      <alignment horizontal="center" vertical="center" wrapText="1"/>
    </xf>
    <xf numFmtId="1" fontId="15" fillId="0" borderId="15" xfId="3" applyNumberFormat="1" applyFont="1" applyBorder="1" applyAlignment="1">
      <alignment horizontal="center" vertical="center" wrapText="1"/>
    </xf>
    <xf numFmtId="0" fontId="15" fillId="0" borderId="4" xfId="3" applyFont="1" applyBorder="1" applyAlignment="1">
      <alignment horizontal="center" vertical="center" wrapText="1"/>
    </xf>
    <xf numFmtId="1" fontId="15" fillId="0" borderId="31" xfId="3" applyNumberFormat="1" applyFont="1" applyBorder="1" applyAlignment="1">
      <alignment horizontal="center" vertical="center" wrapText="1"/>
    </xf>
    <xf numFmtId="1" fontId="15" fillId="0" borderId="15" xfId="3" applyNumberFormat="1" applyFont="1" applyBorder="1" applyAlignment="1">
      <alignment horizontal="center" vertical="center" wrapText="1"/>
    </xf>
    <xf numFmtId="0" fontId="15" fillId="0" borderId="4" xfId="3" applyFont="1" applyBorder="1" applyAlignment="1">
      <alignment horizontal="center" vertical="center" wrapText="1"/>
    </xf>
    <xf numFmtId="0" fontId="15" fillId="0" borderId="15" xfId="3" applyFont="1" applyBorder="1" applyAlignment="1">
      <alignment horizontal="center" vertical="center" wrapText="1"/>
    </xf>
    <xf numFmtId="1" fontId="15" fillId="0" borderId="11" xfId="3" applyNumberFormat="1" applyFont="1" applyBorder="1" applyAlignment="1">
      <alignment horizontal="center" vertical="center" wrapText="1"/>
    </xf>
    <xf numFmtId="3" fontId="17" fillId="0" borderId="21" xfId="3" applyNumberFormat="1" applyFont="1" applyBorder="1" applyAlignment="1">
      <alignment horizontal="center" vertical="center" wrapText="1"/>
    </xf>
    <xf numFmtId="164" fontId="15" fillId="0" borderId="4" xfId="3" applyNumberFormat="1" applyFont="1" applyFill="1" applyBorder="1" applyAlignment="1">
      <alignment horizontal="center" vertical="center" wrapText="1"/>
    </xf>
    <xf numFmtId="0" fontId="14" fillId="6" borderId="60" xfId="3" applyFont="1" applyFill="1" applyBorder="1" applyAlignment="1">
      <alignment vertical="center"/>
    </xf>
    <xf numFmtId="0" fontId="14" fillId="6" borderId="14" xfId="3" applyFont="1" applyFill="1" applyBorder="1" applyAlignment="1">
      <alignment vertical="center"/>
    </xf>
    <xf numFmtId="0" fontId="14" fillId="6" borderId="62" xfId="3" applyFont="1" applyFill="1" applyBorder="1" applyAlignment="1">
      <alignment vertical="center"/>
    </xf>
    <xf numFmtId="0" fontId="14" fillId="6" borderId="56" xfId="3" applyFont="1" applyFill="1" applyBorder="1" applyAlignment="1">
      <alignment vertical="center"/>
    </xf>
    <xf numFmtId="0" fontId="14" fillId="6" borderId="8" xfId="3" applyFont="1" applyFill="1" applyBorder="1" applyAlignment="1">
      <alignment vertical="center"/>
    </xf>
    <xf numFmtId="0" fontId="14" fillId="6" borderId="57" xfId="3" applyFont="1" applyFill="1" applyBorder="1" applyAlignment="1">
      <alignment vertical="center"/>
    </xf>
    <xf numFmtId="0" fontId="14" fillId="6" borderId="33" xfId="3" applyFont="1" applyFill="1" applyBorder="1" applyAlignment="1">
      <alignment vertical="center" wrapText="1"/>
    </xf>
    <xf numFmtId="0" fontId="14" fillId="6" borderId="58" xfId="3" applyFont="1" applyFill="1" applyBorder="1" applyAlignment="1">
      <alignment vertical="center"/>
    </xf>
    <xf numFmtId="0" fontId="14" fillId="6" borderId="53" xfId="3" applyFont="1" applyFill="1" applyBorder="1" applyAlignment="1">
      <alignment vertical="center"/>
    </xf>
    <xf numFmtId="0" fontId="14" fillId="6" borderId="59" xfId="3" applyFont="1" applyFill="1" applyBorder="1" applyAlignment="1">
      <alignment vertical="center"/>
    </xf>
    <xf numFmtId="0" fontId="14" fillId="6" borderId="33" xfId="3" applyFont="1" applyFill="1" applyBorder="1" applyAlignment="1">
      <alignment vertical="center"/>
    </xf>
    <xf numFmtId="0" fontId="14" fillId="6" borderId="48" xfId="3" applyFont="1" applyFill="1" applyBorder="1" applyAlignment="1">
      <alignment vertical="center"/>
    </xf>
    <xf numFmtId="0" fontId="15" fillId="6" borderId="9" xfId="3" applyFont="1" applyFill="1" applyBorder="1" applyAlignment="1">
      <alignment vertical="center"/>
    </xf>
    <xf numFmtId="0" fontId="15" fillId="6" borderId="8" xfId="3" applyFont="1" applyFill="1" applyBorder="1" applyAlignment="1">
      <alignment vertical="center"/>
    </xf>
    <xf numFmtId="0" fontId="15" fillId="6" borderId="57" xfId="3" applyFont="1" applyFill="1" applyBorder="1" applyAlignment="1">
      <alignment vertical="center"/>
    </xf>
    <xf numFmtId="0" fontId="14" fillId="6" borderId="54" xfId="3" applyFont="1" applyFill="1" applyBorder="1" applyAlignment="1">
      <alignment vertical="center"/>
    </xf>
    <xf numFmtId="0" fontId="14" fillId="6" borderId="52" xfId="3" applyFont="1" applyFill="1" applyBorder="1" applyAlignment="1">
      <alignment vertical="center"/>
    </xf>
    <xf numFmtId="0" fontId="14" fillId="6" borderId="55" xfId="3" applyFont="1" applyFill="1" applyBorder="1" applyAlignment="1">
      <alignment vertical="center"/>
    </xf>
    <xf numFmtId="0" fontId="17" fillId="0" borderId="3" xfId="3" applyFont="1" applyBorder="1" applyAlignment="1">
      <alignment horizontal="center" vertical="center"/>
    </xf>
    <xf numFmtId="0" fontId="15" fillId="0" borderId="15" xfId="3" applyFont="1" applyBorder="1" applyAlignment="1">
      <alignment horizontal="center" vertical="center" wrapText="1"/>
    </xf>
    <xf numFmtId="0" fontId="15" fillId="0" borderId="34" xfId="3" applyFont="1" applyBorder="1" applyAlignment="1">
      <alignment horizontal="center" vertical="center" wrapText="1"/>
    </xf>
    <xf numFmtId="1" fontId="15" fillId="0" borderId="15" xfId="3" applyNumberFormat="1" applyFont="1" applyBorder="1" applyAlignment="1">
      <alignment horizontal="center" vertical="center" wrapText="1"/>
    </xf>
    <xf numFmtId="0" fontId="15" fillId="0" borderId="15" xfId="3" applyFont="1" applyBorder="1" applyAlignment="1">
      <alignment horizontal="center" vertical="center" wrapText="1"/>
    </xf>
    <xf numFmtId="3" fontId="15" fillId="0" borderId="19" xfId="3" applyNumberFormat="1" applyFont="1" applyBorder="1" applyAlignment="1">
      <alignment horizontal="center" vertical="center" wrapText="1"/>
    </xf>
    <xf numFmtId="1" fontId="14" fillId="0" borderId="0" xfId="3" applyNumberFormat="1" applyFont="1" applyAlignment="1">
      <alignment horizontal="center" vertical="center"/>
    </xf>
    <xf numFmtId="0" fontId="14" fillId="0" borderId="0" xfId="3" applyFont="1" applyAlignment="1">
      <alignment horizontal="right" vertical="center"/>
    </xf>
    <xf numFmtId="0" fontId="18" fillId="0" borderId="0" xfId="3" applyFont="1" applyAlignment="1">
      <alignment horizontal="right" vertical="center"/>
    </xf>
    <xf numFmtId="0" fontId="15" fillId="0" borderId="15" xfId="3" applyFont="1" applyFill="1" applyBorder="1" applyAlignment="1">
      <alignment horizontal="center" vertical="center" wrapText="1"/>
    </xf>
    <xf numFmtId="1" fontId="15" fillId="0" borderId="15" xfId="3" applyNumberFormat="1" applyFont="1" applyBorder="1" applyAlignment="1">
      <alignment horizontal="center" vertical="center" wrapText="1"/>
    </xf>
    <xf numFmtId="0" fontId="15" fillId="0" borderId="15" xfId="3" applyFont="1" applyBorder="1" applyAlignment="1">
      <alignment horizontal="center" vertical="center" wrapText="1"/>
    </xf>
    <xf numFmtId="1" fontId="15" fillId="0" borderId="15" xfId="3" applyNumberFormat="1" applyFont="1" applyFill="1" applyBorder="1" applyAlignment="1">
      <alignment horizontal="center" vertical="center" wrapText="1"/>
    </xf>
    <xf numFmtId="0" fontId="15" fillId="0" borderId="23" xfId="3" applyFont="1" applyFill="1" applyBorder="1" applyAlignment="1">
      <alignment horizontal="center" vertical="center" wrapText="1"/>
    </xf>
    <xf numFmtId="0" fontId="15" fillId="0" borderId="93" xfId="3" applyFont="1" applyFill="1" applyBorder="1" applyAlignment="1">
      <alignment horizontal="center" vertical="center" wrapText="1"/>
    </xf>
    <xf numFmtId="3" fontId="15" fillId="0" borderId="15" xfId="3" applyNumberFormat="1" applyFont="1" applyBorder="1" applyAlignment="1">
      <alignment horizontal="center" vertical="center"/>
    </xf>
    <xf numFmtId="1" fontId="15" fillId="0" borderId="15" xfId="3" applyNumberFormat="1" applyFont="1" applyBorder="1" applyAlignment="1">
      <alignment horizontal="center" vertical="center" wrapText="1"/>
    </xf>
    <xf numFmtId="1" fontId="15" fillId="0" borderId="24" xfId="3" applyNumberFormat="1" applyFont="1" applyBorder="1" applyAlignment="1">
      <alignment horizontal="center" vertical="center" wrapText="1"/>
    </xf>
    <xf numFmtId="10" fontId="15" fillId="0" borderId="39" xfId="3" applyNumberFormat="1" applyFont="1" applyBorder="1" applyAlignment="1">
      <alignment horizontal="center" vertical="center" wrapText="1"/>
    </xf>
    <xf numFmtId="0" fontId="15" fillId="0" borderId="15" xfId="3" applyFont="1" applyBorder="1" applyAlignment="1">
      <alignment horizontal="center" vertical="center" wrapText="1"/>
    </xf>
    <xf numFmtId="0" fontId="15" fillId="0" borderId="15" xfId="3" applyFont="1" applyFill="1" applyBorder="1" applyAlignment="1">
      <alignment horizontal="center" vertical="center" wrapText="1"/>
    </xf>
    <xf numFmtId="0" fontId="15" fillId="0" borderId="15" xfId="3" applyFont="1" applyBorder="1" applyAlignment="1">
      <alignment horizontal="center" vertical="center" wrapText="1"/>
    </xf>
    <xf numFmtId="1" fontId="15" fillId="0" borderId="15" xfId="3" applyNumberFormat="1" applyFont="1" applyBorder="1" applyAlignment="1">
      <alignment horizontal="center" vertical="center" wrapText="1"/>
    </xf>
    <xf numFmtId="1" fontId="15" fillId="0" borderId="15" xfId="3" applyNumberFormat="1" applyFont="1" applyFill="1" applyBorder="1" applyAlignment="1">
      <alignment horizontal="center" vertical="center" wrapText="1"/>
    </xf>
    <xf numFmtId="1" fontId="15" fillId="0" borderId="19" xfId="3" applyNumberFormat="1" applyFont="1" applyFill="1" applyBorder="1" applyAlignment="1">
      <alignment horizontal="center" vertical="center" wrapText="1"/>
    </xf>
    <xf numFmtId="0" fontId="14" fillId="0" borderId="21" xfId="3" applyFont="1" applyBorder="1" applyAlignment="1">
      <alignment horizontal="center" vertical="center"/>
    </xf>
    <xf numFmtId="0" fontId="15" fillId="0" borderId="15" xfId="3" applyFont="1" applyFill="1" applyBorder="1" applyAlignment="1">
      <alignment horizontal="center" vertical="center" wrapText="1"/>
    </xf>
    <xf numFmtId="1" fontId="15" fillId="0" borderId="40" xfId="3" applyNumberFormat="1" applyFont="1" applyFill="1" applyBorder="1" applyAlignment="1">
      <alignment horizontal="center" vertical="center" wrapText="1"/>
    </xf>
    <xf numFmtId="1" fontId="15" fillId="0" borderId="14" xfId="3" applyNumberFormat="1" applyFont="1" applyBorder="1" applyAlignment="1">
      <alignment horizontal="center" vertical="center" wrapText="1"/>
    </xf>
    <xf numFmtId="3" fontId="15" fillId="0" borderId="19" xfId="3" applyNumberFormat="1" applyFont="1" applyBorder="1" applyAlignment="1">
      <alignment horizontal="center" vertical="center" wrapText="1"/>
    </xf>
    <xf numFmtId="0" fontId="15" fillId="0" borderId="10" xfId="3" applyFont="1" applyBorder="1" applyAlignment="1">
      <alignment horizontal="center" vertical="center" wrapText="1"/>
    </xf>
    <xf numFmtId="0" fontId="15" fillId="0" borderId="12" xfId="3" applyFont="1" applyFill="1" applyBorder="1" applyAlignment="1">
      <alignment horizontal="center" vertical="center" wrapText="1"/>
    </xf>
    <xf numFmtId="1" fontId="15" fillId="0" borderId="19" xfId="3" applyNumberFormat="1" applyFont="1" applyBorder="1" applyAlignment="1">
      <alignment horizontal="center" vertical="center" wrapText="1"/>
    </xf>
    <xf numFmtId="3" fontId="15" fillId="0" borderId="4" xfId="3" applyNumberFormat="1" applyFont="1" applyBorder="1" applyAlignment="1">
      <alignment horizontal="center" vertical="center" wrapText="1"/>
    </xf>
    <xf numFmtId="0" fontId="15" fillId="0" borderId="0" xfId="3" applyFont="1" applyBorder="1" applyAlignment="1">
      <alignment horizontal="center" vertical="center" wrapText="1"/>
    </xf>
    <xf numFmtId="1" fontId="15" fillId="0" borderId="10" xfId="3" applyNumberFormat="1" applyFont="1" applyBorder="1" applyAlignment="1">
      <alignment horizontal="center" vertical="center" wrapText="1"/>
    </xf>
    <xf numFmtId="3" fontId="15" fillId="0" borderId="0" xfId="3" applyNumberFormat="1" applyFont="1" applyBorder="1" applyAlignment="1">
      <alignment horizontal="center" vertical="center" wrapText="1"/>
    </xf>
    <xf numFmtId="3" fontId="15" fillId="0" borderId="19" xfId="3" applyNumberFormat="1" applyFont="1" applyFill="1" applyBorder="1" applyAlignment="1">
      <alignment horizontal="center" vertical="center" wrapText="1"/>
    </xf>
    <xf numFmtId="0" fontId="15" fillId="0" borderId="4" xfId="3" applyFont="1" applyBorder="1" applyAlignment="1">
      <alignment horizontal="center" vertical="center" wrapText="1"/>
    </xf>
    <xf numFmtId="0" fontId="15" fillId="0" borderId="15" xfId="3" applyFont="1" applyFill="1" applyBorder="1" applyAlignment="1">
      <alignment horizontal="center" vertical="center" wrapText="1"/>
    </xf>
    <xf numFmtId="1" fontId="15" fillId="0" borderId="15" xfId="3" applyNumberFormat="1" applyFont="1" applyBorder="1" applyAlignment="1">
      <alignment horizontal="center" vertical="center" wrapText="1"/>
    </xf>
    <xf numFmtId="0" fontId="15" fillId="0" borderId="10" xfId="3" applyFont="1" applyBorder="1" applyAlignment="1">
      <alignment horizontal="center" vertical="center" wrapText="1"/>
    </xf>
    <xf numFmtId="1" fontId="15" fillId="0" borderId="14" xfId="3" applyNumberFormat="1" applyFont="1" applyBorder="1" applyAlignment="1">
      <alignment horizontal="center" vertical="center" wrapText="1"/>
    </xf>
    <xf numFmtId="0" fontId="15" fillId="0" borderId="15" xfId="3" applyFont="1" applyBorder="1" applyAlignment="1">
      <alignment horizontal="center" vertical="center" wrapText="1"/>
    </xf>
    <xf numFmtId="0" fontId="15" fillId="0" borderId="12" xfId="3" applyFont="1" applyFill="1" applyBorder="1" applyAlignment="1">
      <alignment horizontal="center" vertical="center" wrapText="1"/>
    </xf>
    <xf numFmtId="0" fontId="15" fillId="0" borderId="10" xfId="3" applyFont="1" applyFill="1" applyBorder="1" applyAlignment="1">
      <alignment horizontal="center" vertical="center" wrapText="1"/>
    </xf>
    <xf numFmtId="1" fontId="15" fillId="0" borderId="15" xfId="3" applyNumberFormat="1" applyFont="1" applyFill="1" applyBorder="1" applyAlignment="1">
      <alignment horizontal="center" vertical="center" wrapText="1"/>
    </xf>
    <xf numFmtId="3" fontId="14" fillId="6" borderId="33" xfId="3" applyNumberFormat="1" applyFont="1" applyFill="1" applyBorder="1" applyAlignment="1">
      <alignment horizontal="center" vertical="center" wrapText="1"/>
    </xf>
    <xf numFmtId="0" fontId="16" fillId="7" borderId="2" xfId="3" applyFont="1" applyFill="1" applyBorder="1" applyAlignment="1"/>
    <xf numFmtId="0" fontId="14" fillId="6" borderId="30" xfId="3" applyFont="1" applyFill="1" applyBorder="1" applyAlignment="1">
      <alignment vertical="center"/>
    </xf>
    <xf numFmtId="0" fontId="14" fillId="6" borderId="9" xfId="3" applyFont="1" applyFill="1" applyBorder="1" applyAlignment="1">
      <alignment vertical="center"/>
    </xf>
    <xf numFmtId="3" fontId="15" fillId="0" borderId="26" xfId="3" applyNumberFormat="1" applyFont="1" applyBorder="1" applyAlignment="1">
      <alignment horizontal="center" vertical="center" wrapText="1"/>
    </xf>
    <xf numFmtId="1" fontId="15" fillId="0" borderId="33" xfId="3" applyNumberFormat="1" applyFont="1" applyFill="1" applyBorder="1" applyAlignment="1">
      <alignment horizontal="center" vertical="center" wrapText="1"/>
    </xf>
    <xf numFmtId="0" fontId="15" fillId="0" borderId="48" xfId="3" applyFont="1" applyBorder="1" applyAlignment="1">
      <alignment horizontal="center" vertical="center" wrapText="1"/>
    </xf>
    <xf numFmtId="0" fontId="15" fillId="0" borderId="48" xfId="3" applyFont="1" applyBorder="1" applyAlignment="1">
      <alignment horizontal="center" vertical="center"/>
    </xf>
    <xf numFmtId="1" fontId="15" fillId="0" borderId="26" xfId="3" applyNumberFormat="1" applyFont="1" applyBorder="1" applyAlignment="1">
      <alignment horizontal="center" vertical="center" wrapText="1"/>
    </xf>
    <xf numFmtId="1" fontId="15" fillId="0" borderId="66" xfId="3" applyNumberFormat="1" applyFont="1" applyBorder="1" applyAlignment="1">
      <alignment horizontal="center" vertical="center" wrapText="1"/>
    </xf>
    <xf numFmtId="1" fontId="15" fillId="0" borderId="8" xfId="3" applyNumberFormat="1" applyFont="1" applyFill="1" applyBorder="1" applyAlignment="1">
      <alignment horizontal="center" vertical="center" wrapText="1"/>
    </xf>
    <xf numFmtId="0" fontId="15" fillId="0" borderId="26" xfId="3" applyFont="1" applyBorder="1" applyAlignment="1">
      <alignment horizontal="center" vertical="center" wrapText="1"/>
    </xf>
    <xf numFmtId="1" fontId="15" fillId="0" borderId="15" xfId="3" applyNumberFormat="1" applyFont="1" applyBorder="1" applyAlignment="1">
      <alignment horizontal="center" vertical="center"/>
    </xf>
    <xf numFmtId="1" fontId="15" fillId="0" borderId="8" xfId="3" applyNumberFormat="1" applyFont="1" applyBorder="1" applyAlignment="1">
      <alignment horizontal="center" vertical="center" wrapText="1"/>
    </xf>
    <xf numFmtId="1" fontId="15" fillId="0" borderId="5" xfId="3" applyNumberFormat="1" applyFont="1" applyFill="1" applyBorder="1" applyAlignment="1">
      <alignment horizontal="center" vertical="center" wrapText="1"/>
    </xf>
    <xf numFmtId="0" fontId="15" fillId="0" borderId="52" xfId="3" applyFont="1" applyBorder="1" applyAlignment="1">
      <alignment horizontal="center" vertical="center" wrapText="1"/>
    </xf>
    <xf numFmtId="1" fontId="15" fillId="0" borderId="2" xfId="3" applyNumberFormat="1" applyFont="1" applyFill="1" applyBorder="1" applyAlignment="1">
      <alignment horizontal="center" vertical="center" wrapText="1"/>
    </xf>
    <xf numFmtId="3" fontId="15" fillId="0" borderId="2" xfId="3" applyNumberFormat="1" applyFont="1" applyBorder="1" applyAlignment="1">
      <alignment horizontal="center" vertical="center" wrapText="1"/>
    </xf>
    <xf numFmtId="164" fontId="17" fillId="3" borderId="9" xfId="3" applyNumberFormat="1" applyFont="1" applyFill="1" applyBorder="1" applyAlignment="1">
      <alignment horizontal="center" vertical="center" wrapText="1"/>
    </xf>
    <xf numFmtId="3" fontId="14" fillId="6" borderId="15" xfId="3" applyNumberFormat="1" applyFont="1" applyFill="1" applyBorder="1" applyAlignment="1">
      <alignment horizontal="center" vertical="center"/>
    </xf>
    <xf numFmtId="0" fontId="15" fillId="0" borderId="15" xfId="3" applyFont="1" applyFill="1" applyBorder="1" applyAlignment="1">
      <alignment horizontal="left" vertical="top" wrapText="1"/>
    </xf>
    <xf numFmtId="1" fontId="20" fillId="0" borderId="0" xfId="3" applyNumberFormat="1" applyFont="1" applyAlignment="1">
      <alignment horizontal="center" vertical="center"/>
    </xf>
    <xf numFmtId="0" fontId="20" fillId="0" borderId="0" xfId="3" applyFont="1" applyBorder="1" applyAlignment="1">
      <alignment horizontal="center" vertical="center" wrapText="1"/>
    </xf>
    <xf numFmtId="0" fontId="15" fillId="0" borderId="10" xfId="3" applyFont="1" applyFill="1" applyBorder="1" applyAlignment="1">
      <alignment horizontal="center" vertical="center" wrapText="1"/>
    </xf>
    <xf numFmtId="0" fontId="17" fillId="0" borderId="34" xfId="3" applyFont="1" applyBorder="1" applyAlignment="1">
      <alignment horizontal="center" vertical="center"/>
    </xf>
    <xf numFmtId="0" fontId="17" fillId="3" borderId="43" xfId="3" applyFont="1" applyFill="1" applyBorder="1" applyAlignment="1">
      <alignment horizontal="left" vertical="top" wrapText="1"/>
    </xf>
    <xf numFmtId="0" fontId="17" fillId="3" borderId="21" xfId="3" applyFont="1" applyFill="1" applyBorder="1" applyAlignment="1">
      <alignment horizontal="left" vertical="top" wrapText="1"/>
    </xf>
    <xf numFmtId="164" fontId="15" fillId="0" borderId="2" xfId="3" applyNumberFormat="1" applyFont="1" applyFill="1" applyBorder="1" applyAlignment="1">
      <alignment horizontal="center" vertical="center" wrapText="1"/>
    </xf>
    <xf numFmtId="0" fontId="15" fillId="0" borderId="4" xfId="3" applyFont="1" applyFill="1" applyBorder="1" applyAlignment="1">
      <alignment horizontal="center" vertical="center" wrapText="1"/>
    </xf>
    <xf numFmtId="1" fontId="15" fillId="0" borderId="32" xfId="3" applyNumberFormat="1" applyFont="1" applyBorder="1" applyAlignment="1">
      <alignment horizontal="center" vertical="center" wrapText="1"/>
    </xf>
    <xf numFmtId="1" fontId="15" fillId="0" borderId="15" xfId="3" applyNumberFormat="1" applyFont="1" applyBorder="1" applyAlignment="1">
      <alignment horizontal="center" vertical="center" wrapText="1"/>
    </xf>
    <xf numFmtId="164" fontId="15" fillId="0" borderId="12" xfId="3" applyNumberFormat="1" applyFont="1" applyBorder="1" applyAlignment="1">
      <alignment horizontal="center" vertical="center" wrapText="1"/>
    </xf>
    <xf numFmtId="0" fontId="17" fillId="0" borderId="11" xfId="3" applyFont="1" applyBorder="1" applyAlignment="1">
      <alignment horizontal="center" vertical="center"/>
    </xf>
    <xf numFmtId="1" fontId="15" fillId="0" borderId="15" xfId="3" applyNumberFormat="1" applyFont="1" applyBorder="1" applyAlignment="1">
      <alignment horizontal="center" vertical="center" wrapText="1"/>
    </xf>
    <xf numFmtId="0" fontId="15" fillId="0" borderId="15" xfId="3" applyFont="1" applyBorder="1" applyAlignment="1">
      <alignment horizontal="center" vertical="center" wrapText="1"/>
    </xf>
    <xf numFmtId="0" fontId="17" fillId="3" borderId="15" xfId="3" applyFont="1" applyFill="1" applyBorder="1" applyAlignment="1">
      <alignment horizontal="left" vertical="top" wrapText="1"/>
    </xf>
    <xf numFmtId="0" fontId="15" fillId="0" borderId="21" xfId="3" applyFont="1" applyBorder="1" applyAlignment="1">
      <alignment horizontal="center" vertical="center" wrapText="1"/>
    </xf>
    <xf numFmtId="0" fontId="15" fillId="0" borderId="10" xfId="3" applyFont="1" applyFill="1" applyBorder="1" applyAlignment="1">
      <alignment horizontal="center" vertical="center" wrapText="1"/>
    </xf>
    <xf numFmtId="0" fontId="14" fillId="0" borderId="15" xfId="3" applyFont="1" applyBorder="1" applyAlignment="1">
      <alignment horizontal="center" vertical="center"/>
    </xf>
    <xf numFmtId="0" fontId="15" fillId="0" borderId="35" xfId="3" applyFont="1" applyBorder="1" applyAlignment="1">
      <alignment horizontal="center" vertical="center" wrapText="1"/>
    </xf>
    <xf numFmtId="3" fontId="17" fillId="0" borderId="21" xfId="3" applyNumberFormat="1" applyFont="1" applyBorder="1" applyAlignment="1">
      <alignment horizontal="center" vertical="center" wrapText="1"/>
    </xf>
    <xf numFmtId="1" fontId="15" fillId="0" borderId="40" xfId="3" applyNumberFormat="1" applyFont="1" applyBorder="1" applyAlignment="1">
      <alignment horizontal="center" vertical="center" wrapText="1"/>
    </xf>
    <xf numFmtId="0" fontId="15" fillId="0" borderId="15" xfId="3" applyFont="1" applyBorder="1" applyAlignment="1">
      <alignment horizontal="center" vertical="center" wrapText="1"/>
    </xf>
    <xf numFmtId="0" fontId="15" fillId="0" borderId="10" xfId="3" applyFont="1" applyBorder="1" applyAlignment="1">
      <alignment horizontal="center" vertical="center" wrapText="1"/>
    </xf>
    <xf numFmtId="0" fontId="15" fillId="0" borderId="15" xfId="3" applyFont="1" applyFill="1" applyBorder="1" applyAlignment="1">
      <alignment horizontal="center" vertical="center" wrapText="1"/>
    </xf>
    <xf numFmtId="0" fontId="15" fillId="0" borderId="10" xfId="3" applyFont="1" applyBorder="1" applyAlignment="1">
      <alignment horizontal="center" vertical="center" wrapText="1"/>
    </xf>
    <xf numFmtId="0" fontId="15" fillId="0" borderId="15" xfId="3" applyFont="1" applyBorder="1" applyAlignment="1">
      <alignment horizontal="center" vertical="center" wrapText="1"/>
    </xf>
    <xf numFmtId="0" fontId="15" fillId="0" borderId="4" xfId="3" applyFont="1" applyBorder="1" applyAlignment="1">
      <alignment horizontal="center" vertical="center" wrapText="1"/>
    </xf>
    <xf numFmtId="0" fontId="15" fillId="0" borderId="15" xfId="3" applyFont="1" applyBorder="1" applyAlignment="1">
      <alignment horizontal="center" vertical="center" wrapText="1"/>
    </xf>
    <xf numFmtId="0" fontId="15" fillId="0" borderId="10" xfId="3" applyFont="1" applyBorder="1" applyAlignment="1">
      <alignment horizontal="center" vertical="center" wrapText="1"/>
    </xf>
    <xf numFmtId="0" fontId="15" fillId="0" borderId="15" xfId="3" applyFont="1" applyBorder="1" applyAlignment="1">
      <alignment horizontal="center" vertical="center" wrapText="1"/>
    </xf>
    <xf numFmtId="0" fontId="15" fillId="0" borderId="15" xfId="3" applyFont="1" applyBorder="1" applyAlignment="1">
      <alignment horizontal="center" vertical="center" wrapText="1"/>
    </xf>
    <xf numFmtId="1" fontId="15" fillId="0" borderId="15" xfId="3" applyNumberFormat="1" applyFont="1" applyBorder="1" applyAlignment="1">
      <alignment horizontal="center" vertical="center" wrapText="1"/>
    </xf>
    <xf numFmtId="0" fontId="15" fillId="0" borderId="15" xfId="3" applyFont="1" applyFill="1" applyBorder="1" applyAlignment="1">
      <alignment horizontal="center" vertical="center" wrapText="1"/>
    </xf>
    <xf numFmtId="3" fontId="15" fillId="0" borderId="6" xfId="3" applyNumberFormat="1" applyFont="1" applyBorder="1" applyAlignment="1">
      <alignment horizontal="center" vertical="center" wrapText="1"/>
    </xf>
    <xf numFmtId="0" fontId="15" fillId="0" borderId="13" xfId="3" applyFont="1" applyFill="1" applyBorder="1" applyAlignment="1">
      <alignment horizontal="center" vertical="center" wrapText="1"/>
    </xf>
    <xf numFmtId="3" fontId="15" fillId="0" borderId="15" xfId="3" applyNumberFormat="1" applyFont="1" applyBorder="1" applyAlignment="1">
      <alignment horizontal="center" vertical="center" wrapText="1"/>
    </xf>
    <xf numFmtId="1" fontId="15" fillId="0" borderId="15" xfId="3" applyNumberFormat="1" applyFont="1" applyBorder="1" applyAlignment="1">
      <alignment horizontal="center" vertical="center" wrapText="1"/>
    </xf>
    <xf numFmtId="0" fontId="15" fillId="0" borderId="15" xfId="3" applyFont="1" applyBorder="1" applyAlignment="1">
      <alignment horizontal="center" vertical="center" wrapText="1"/>
    </xf>
    <xf numFmtId="0" fontId="15" fillId="0" borderId="10" xfId="3" applyFont="1" applyFill="1" applyBorder="1" applyAlignment="1">
      <alignment horizontal="center" vertical="center" wrapText="1"/>
    </xf>
    <xf numFmtId="0" fontId="15" fillId="0" borderId="15" xfId="3" applyFont="1" applyBorder="1" applyAlignment="1">
      <alignment horizontal="center" vertical="center" wrapText="1"/>
    </xf>
    <xf numFmtId="0" fontId="18" fillId="4" borderId="0" xfId="3" applyFont="1" applyFill="1" applyAlignment="1">
      <alignment vertical="center"/>
    </xf>
    <xf numFmtId="0" fontId="14" fillId="4" borderId="0" xfId="3" applyFont="1" applyFill="1" applyAlignment="1">
      <alignment vertical="center"/>
    </xf>
    <xf numFmtId="1" fontId="18" fillId="4" borderId="0" xfId="3" applyNumberFormat="1" applyFont="1" applyFill="1" applyAlignment="1">
      <alignment horizontal="center" vertical="center"/>
    </xf>
    <xf numFmtId="3" fontId="15" fillId="10" borderId="15" xfId="3" applyNumberFormat="1" applyFont="1" applyFill="1" applyBorder="1" applyAlignment="1">
      <alignment horizontal="center" vertical="center" wrapText="1"/>
    </xf>
    <xf numFmtId="1" fontId="15" fillId="10" borderId="15" xfId="3" applyNumberFormat="1" applyFont="1" applyFill="1" applyBorder="1" applyAlignment="1">
      <alignment horizontal="center" vertical="center" wrapText="1"/>
    </xf>
    <xf numFmtId="0" fontId="15" fillId="0" borderId="48" xfId="3" applyFont="1" applyFill="1" applyBorder="1" applyAlignment="1">
      <alignment horizontal="center" vertical="center" wrapText="1"/>
    </xf>
    <xf numFmtId="0" fontId="15" fillId="0" borderId="15" xfId="3" applyFont="1" applyBorder="1" applyAlignment="1">
      <alignment horizontal="center" vertical="center" wrapText="1"/>
    </xf>
    <xf numFmtId="0" fontId="17" fillId="0" borderId="10" xfId="3" applyFont="1" applyFill="1" applyBorder="1" applyAlignment="1">
      <alignment vertical="top" wrapText="1"/>
    </xf>
    <xf numFmtId="0" fontId="15" fillId="0" borderId="0" xfId="3" applyFont="1" applyBorder="1" applyAlignment="1">
      <alignment horizontal="center" vertical="center" wrapText="1"/>
    </xf>
    <xf numFmtId="1" fontId="15" fillId="0" borderId="15" xfId="3" applyNumberFormat="1" applyFont="1" applyBorder="1" applyAlignment="1">
      <alignment horizontal="center" vertical="center" wrapText="1"/>
    </xf>
    <xf numFmtId="0" fontId="15" fillId="0" borderId="20" xfId="3" applyFont="1" applyBorder="1" applyAlignment="1">
      <alignment horizontal="center" vertical="center" wrapText="1"/>
    </xf>
    <xf numFmtId="0" fontId="17" fillId="0" borderId="0" xfId="3" applyFont="1" applyBorder="1" applyAlignment="1">
      <alignment horizontal="center" vertical="center"/>
    </xf>
    <xf numFmtId="0" fontId="15" fillId="0" borderId="15" xfId="3" applyFont="1" applyBorder="1" applyAlignment="1">
      <alignment horizontal="center" vertical="center" wrapText="1"/>
    </xf>
    <xf numFmtId="0" fontId="17" fillId="14" borderId="15" xfId="3" applyFont="1" applyFill="1" applyBorder="1" applyAlignment="1">
      <alignment vertical="top" wrapText="1"/>
    </xf>
    <xf numFmtId="0" fontId="15" fillId="0" borderId="15" xfId="3" applyFont="1" applyBorder="1" applyAlignment="1">
      <alignment horizontal="center" vertical="center" wrapText="1"/>
    </xf>
    <xf numFmtId="0" fontId="15" fillId="0" borderId="10" xfId="3" applyFont="1" applyFill="1" applyBorder="1" applyAlignment="1">
      <alignment horizontal="center" vertical="center" wrapText="1"/>
    </xf>
    <xf numFmtId="3" fontId="15" fillId="0" borderId="15" xfId="3" applyNumberFormat="1" applyFont="1" applyBorder="1" applyAlignment="1">
      <alignment horizontal="center" vertical="center"/>
    </xf>
    <xf numFmtId="0" fontId="15" fillId="0" borderId="10" xfId="3" applyFont="1" applyBorder="1" applyAlignment="1">
      <alignment horizontal="center" vertical="center" wrapText="1"/>
    </xf>
    <xf numFmtId="0" fontId="15" fillId="0" borderId="15" xfId="3" applyFont="1" applyBorder="1" applyAlignment="1">
      <alignment horizontal="center" vertical="center" wrapText="1"/>
    </xf>
    <xf numFmtId="10" fontId="15" fillId="0" borderId="24" xfId="3" applyNumberFormat="1" applyFont="1" applyBorder="1" applyAlignment="1">
      <alignment horizontal="center" vertical="center" wrapText="1"/>
    </xf>
    <xf numFmtId="1" fontId="15" fillId="0" borderId="15" xfId="3" applyNumberFormat="1" applyFont="1" applyFill="1" applyBorder="1" applyAlignment="1">
      <alignment horizontal="center" vertical="center" wrapText="1"/>
    </xf>
    <xf numFmtId="0" fontId="15" fillId="0" borderId="10" xfId="3" applyFont="1" applyBorder="1" applyAlignment="1">
      <alignment horizontal="center" vertical="center" wrapText="1"/>
    </xf>
    <xf numFmtId="1" fontId="15" fillId="0" borderId="14" xfId="3" applyNumberFormat="1" applyFont="1" applyBorder="1" applyAlignment="1">
      <alignment horizontal="center" vertical="center" wrapText="1"/>
    </xf>
    <xf numFmtId="0" fontId="15" fillId="0" borderId="15" xfId="3" applyFont="1" applyBorder="1" applyAlignment="1">
      <alignment horizontal="center" vertical="center" wrapText="1"/>
    </xf>
    <xf numFmtId="0" fontId="15" fillId="0" borderId="10" xfId="3" applyFont="1" applyFill="1" applyBorder="1" applyAlignment="1">
      <alignment horizontal="center" vertical="center" wrapText="1"/>
    </xf>
    <xf numFmtId="0" fontId="14" fillId="15" borderId="26" xfId="3" applyFont="1" applyFill="1" applyBorder="1" applyAlignment="1">
      <alignment vertical="center"/>
    </xf>
    <xf numFmtId="0" fontId="16" fillId="13" borderId="30" xfId="3" applyFont="1" applyFill="1" applyBorder="1"/>
    <xf numFmtId="3" fontId="14" fillId="15" borderId="31" xfId="3" applyNumberFormat="1" applyFont="1" applyFill="1" applyBorder="1" applyAlignment="1">
      <alignment horizontal="center" vertical="center" wrapText="1"/>
    </xf>
    <xf numFmtId="0" fontId="14" fillId="15" borderId="30" xfId="3" applyFont="1" applyFill="1" applyBorder="1" applyAlignment="1">
      <alignment horizontal="center" vertical="center" wrapText="1"/>
    </xf>
    <xf numFmtId="0" fontId="14" fillId="15" borderId="32" xfId="3" applyFont="1" applyFill="1" applyBorder="1" applyAlignment="1">
      <alignment vertical="center" wrapText="1"/>
    </xf>
    <xf numFmtId="0" fontId="14" fillId="15" borderId="33" xfId="3" applyFont="1" applyFill="1" applyBorder="1" applyAlignment="1">
      <alignment horizontal="center" vertical="center" wrapText="1"/>
    </xf>
    <xf numFmtId="1" fontId="14" fillId="15" borderId="33" xfId="3" applyNumberFormat="1" applyFont="1" applyFill="1" applyBorder="1" applyAlignment="1">
      <alignment horizontal="center" vertical="center" wrapText="1"/>
    </xf>
    <xf numFmtId="1" fontId="14" fillId="15" borderId="30" xfId="3" applyNumberFormat="1" applyFont="1" applyFill="1" applyBorder="1" applyAlignment="1">
      <alignment horizontal="center" vertical="center" wrapText="1"/>
    </xf>
    <xf numFmtId="1" fontId="14" fillId="15" borderId="32" xfId="3" applyNumberFormat="1" applyFont="1" applyFill="1" applyBorder="1" applyAlignment="1">
      <alignment horizontal="center" vertical="center" wrapText="1"/>
    </xf>
    <xf numFmtId="1" fontId="14" fillId="15" borderId="31" xfId="3" applyNumberFormat="1" applyFont="1" applyFill="1" applyBorder="1" applyAlignment="1">
      <alignment horizontal="center" vertical="center" wrapText="1"/>
    </xf>
    <xf numFmtId="1" fontId="14" fillId="15" borderId="31" xfId="3" applyNumberFormat="1" applyFont="1" applyFill="1" applyBorder="1" applyAlignment="1">
      <alignment vertical="center" wrapText="1"/>
    </xf>
    <xf numFmtId="10" fontId="14" fillId="15" borderId="30" xfId="3" applyNumberFormat="1" applyFont="1" applyFill="1" applyBorder="1" applyAlignment="1">
      <alignment horizontal="center" vertical="center" wrapText="1"/>
    </xf>
    <xf numFmtId="3" fontId="14" fillId="15" borderId="34" xfId="3" applyNumberFormat="1" applyFont="1" applyFill="1" applyBorder="1" applyAlignment="1">
      <alignment horizontal="center" vertical="center" wrapText="1"/>
    </xf>
    <xf numFmtId="0" fontId="14" fillId="0" borderId="5" xfId="3" applyFont="1" applyFill="1" applyBorder="1" applyAlignment="1">
      <alignment vertical="top"/>
    </xf>
    <xf numFmtId="0" fontId="16" fillId="0" borderId="3" xfId="3" applyFont="1" applyFill="1" applyBorder="1" applyAlignment="1">
      <alignment vertical="top"/>
    </xf>
    <xf numFmtId="3" fontId="14" fillId="0" borderId="52" xfId="3" applyNumberFormat="1" applyFont="1" applyFill="1" applyBorder="1" applyAlignment="1">
      <alignment horizontal="center" vertical="top" wrapText="1"/>
    </xf>
    <xf numFmtId="0" fontId="14" fillId="0" borderId="4" xfId="3" applyFont="1" applyFill="1" applyBorder="1" applyAlignment="1">
      <alignment horizontal="center" vertical="top" wrapText="1"/>
    </xf>
    <xf numFmtId="0" fontId="14" fillId="0" borderId="13" xfId="3" applyFont="1" applyFill="1" applyBorder="1" applyAlignment="1">
      <alignment vertical="top" wrapText="1"/>
    </xf>
    <xf numFmtId="0" fontId="14" fillId="0" borderId="13" xfId="3" applyFont="1" applyFill="1" applyBorder="1" applyAlignment="1">
      <alignment horizontal="center" vertical="top" wrapText="1"/>
    </xf>
    <xf numFmtId="164" fontId="14" fillId="0" borderId="13" xfId="3" applyNumberFormat="1" applyFont="1" applyFill="1" applyBorder="1" applyAlignment="1">
      <alignment horizontal="center" vertical="top" wrapText="1"/>
    </xf>
    <xf numFmtId="3" fontId="14" fillId="0" borderId="4" xfId="3" applyNumberFormat="1" applyFont="1" applyFill="1" applyBorder="1" applyAlignment="1">
      <alignment horizontal="center" vertical="top" wrapText="1"/>
    </xf>
    <xf numFmtId="3" fontId="14" fillId="0" borderId="4" xfId="3" applyNumberFormat="1" applyFont="1" applyFill="1" applyBorder="1" applyAlignment="1">
      <alignment vertical="top" wrapText="1"/>
    </xf>
    <xf numFmtId="0" fontId="14" fillId="15" borderId="95" xfId="3" applyFont="1" applyFill="1" applyBorder="1" applyAlignment="1">
      <alignment vertical="center"/>
    </xf>
    <xf numFmtId="0" fontId="14" fillId="15" borderId="94" xfId="3" applyFont="1" applyFill="1" applyBorder="1" applyAlignment="1">
      <alignment vertical="center"/>
    </xf>
    <xf numFmtId="0" fontId="15" fillId="15" borderId="1" xfId="3" applyFont="1" applyFill="1" applyBorder="1" applyAlignment="1">
      <alignment horizontal="center" vertical="center"/>
    </xf>
    <xf numFmtId="0" fontId="15" fillId="15" borderId="9" xfId="3" applyFont="1" applyFill="1" applyBorder="1" applyAlignment="1">
      <alignment vertical="center"/>
    </xf>
    <xf numFmtId="0" fontId="15" fillId="15" borderId="8" xfId="3" applyFont="1" applyFill="1" applyBorder="1" applyAlignment="1">
      <alignment vertical="center"/>
    </xf>
    <xf numFmtId="1" fontId="14" fillId="15" borderId="1" xfId="3" applyNumberFormat="1" applyFont="1" applyFill="1" applyBorder="1" applyAlignment="1">
      <alignment horizontal="center" vertical="center" wrapText="1"/>
    </xf>
    <xf numFmtId="0" fontId="14" fillId="15" borderId="9" xfId="3" applyFont="1" applyFill="1" applyBorder="1" applyAlignment="1">
      <alignment horizontal="center" vertical="center" wrapText="1"/>
    </xf>
    <xf numFmtId="0" fontId="14" fillId="15" borderId="0" xfId="3" applyFont="1" applyFill="1" applyBorder="1" applyAlignment="1">
      <alignment horizontal="center" vertical="center" wrapText="1"/>
    </xf>
    <xf numFmtId="0" fontId="14" fillId="15" borderId="15" xfId="3" applyFont="1" applyFill="1" applyBorder="1" applyAlignment="1">
      <alignment vertical="center" wrapText="1"/>
    </xf>
    <xf numFmtId="10" fontId="14" fillId="15" borderId="2" xfId="3" applyNumberFormat="1" applyFont="1" applyFill="1" applyBorder="1" applyAlignment="1">
      <alignment horizontal="center" vertical="center" wrapText="1"/>
    </xf>
    <xf numFmtId="3" fontId="14" fillId="15" borderId="1" xfId="3" applyNumberFormat="1" applyFont="1" applyFill="1" applyBorder="1" applyAlignment="1">
      <alignment horizontal="center" vertical="center"/>
    </xf>
    <xf numFmtId="0" fontId="14" fillId="15" borderId="96" xfId="3" applyFont="1" applyFill="1" applyBorder="1" applyAlignment="1">
      <alignment vertical="center"/>
    </xf>
    <xf numFmtId="3" fontId="18" fillId="15" borderId="15" xfId="3" applyNumberFormat="1" applyFont="1" applyFill="1" applyBorder="1" applyAlignment="1">
      <alignment horizontal="center" vertical="center"/>
    </xf>
    <xf numFmtId="0" fontId="14" fillId="15" borderId="50" xfId="3" applyFont="1" applyFill="1" applyBorder="1" applyAlignment="1">
      <alignment vertical="center"/>
    </xf>
    <xf numFmtId="0" fontId="16" fillId="13" borderId="51" xfId="3" applyFont="1" applyFill="1" applyBorder="1" applyAlignment="1"/>
    <xf numFmtId="3" fontId="18" fillId="15" borderId="2" xfId="3" applyNumberFormat="1" applyFont="1" applyFill="1" applyBorder="1" applyAlignment="1">
      <alignment horizontal="center" vertical="center" wrapText="1"/>
    </xf>
    <xf numFmtId="0" fontId="14" fillId="15" borderId="1" xfId="3" applyFont="1" applyFill="1" applyBorder="1" applyAlignment="1">
      <alignment vertical="center" wrapText="1"/>
    </xf>
    <xf numFmtId="3" fontId="14" fillId="15" borderId="26" xfId="3" applyNumberFormat="1" applyFont="1" applyFill="1" applyBorder="1" applyAlignment="1">
      <alignment horizontal="center" vertical="center"/>
    </xf>
    <xf numFmtId="0" fontId="14" fillId="15" borderId="26" xfId="3" applyFont="1" applyFill="1" applyBorder="1" applyAlignment="1">
      <alignment horizontal="center" vertical="center"/>
    </xf>
    <xf numFmtId="0" fontId="14" fillId="15" borderId="56" xfId="3" applyFont="1" applyFill="1" applyBorder="1" applyAlignment="1">
      <alignment vertical="center"/>
    </xf>
    <xf numFmtId="0" fontId="14" fillId="15" borderId="8" xfId="3" applyFont="1" applyFill="1" applyBorder="1" applyAlignment="1">
      <alignment vertical="center"/>
    </xf>
    <xf numFmtId="0" fontId="14" fillId="15" borderId="57" xfId="3" applyFont="1" applyFill="1" applyBorder="1" applyAlignment="1">
      <alignment vertical="center"/>
    </xf>
    <xf numFmtId="1" fontId="14" fillId="15" borderId="15" xfId="3" applyNumberFormat="1" applyFont="1" applyFill="1" applyBorder="1" applyAlignment="1">
      <alignment horizontal="center" vertical="center" wrapText="1"/>
    </xf>
    <xf numFmtId="0" fontId="14" fillId="15" borderId="30" xfId="3" applyFont="1" applyFill="1" applyBorder="1" applyAlignment="1">
      <alignment vertical="center"/>
    </xf>
    <xf numFmtId="3" fontId="14" fillId="15" borderId="33" xfId="3" applyNumberFormat="1" applyFont="1" applyFill="1" applyBorder="1" applyAlignment="1">
      <alignment horizontal="center" vertical="center" wrapText="1"/>
    </xf>
    <xf numFmtId="0" fontId="14" fillId="6" borderId="51" xfId="3" applyFont="1" applyFill="1" applyBorder="1" applyAlignment="1">
      <alignment vertical="center"/>
    </xf>
    <xf numFmtId="0" fontId="14" fillId="6" borderId="42" xfId="3" applyFont="1" applyFill="1" applyBorder="1" applyAlignment="1">
      <alignment vertical="center"/>
    </xf>
    <xf numFmtId="0" fontId="14" fillId="6" borderId="29" xfId="3" applyFont="1" applyFill="1" applyBorder="1" applyAlignment="1">
      <alignment vertical="center"/>
    </xf>
    <xf numFmtId="0" fontId="14" fillId="6" borderId="26" xfId="3" applyFont="1" applyFill="1" applyBorder="1" applyAlignment="1">
      <alignment horizontal="left" vertical="center"/>
    </xf>
    <xf numFmtId="10" fontId="14" fillId="0" borderId="5" xfId="3" applyNumberFormat="1" applyFont="1" applyFill="1" applyBorder="1" applyAlignment="1">
      <alignment horizontal="center" vertical="top" wrapText="1"/>
    </xf>
    <xf numFmtId="3" fontId="14" fillId="0" borderId="15" xfId="3" applyNumberFormat="1" applyFont="1" applyFill="1" applyBorder="1" applyAlignment="1">
      <alignment horizontal="center" vertical="top" wrapText="1"/>
    </xf>
    <xf numFmtId="0" fontId="15" fillId="0" borderId="15" xfId="3" applyFont="1" applyBorder="1" applyAlignment="1">
      <alignment horizontal="center" vertical="center" wrapText="1"/>
    </xf>
    <xf numFmtId="1" fontId="15" fillId="0" borderId="15" xfId="3" applyNumberFormat="1" applyFont="1" applyBorder="1" applyAlignment="1">
      <alignment horizontal="center" vertical="center" wrapText="1"/>
    </xf>
    <xf numFmtId="1" fontId="15" fillId="0" borderId="15" xfId="3" applyNumberFormat="1" applyFont="1" applyFill="1" applyBorder="1" applyAlignment="1">
      <alignment horizontal="center" vertical="center" wrapText="1"/>
    </xf>
    <xf numFmtId="1" fontId="15" fillId="0" borderId="14" xfId="3" applyNumberFormat="1" applyFont="1" applyBorder="1" applyAlignment="1">
      <alignment horizontal="center" vertical="center" wrapText="1"/>
    </xf>
    <xf numFmtId="3" fontId="26" fillId="0" borderId="15" xfId="3" applyNumberFormat="1" applyFont="1" applyFill="1" applyBorder="1" applyAlignment="1">
      <alignment horizontal="left" vertical="center" wrapText="1"/>
    </xf>
    <xf numFmtId="1" fontId="15" fillId="0" borderId="15" xfId="3" applyNumberFormat="1" applyFont="1" applyBorder="1" applyAlignment="1">
      <alignment horizontal="center" vertical="center" wrapText="1"/>
    </xf>
    <xf numFmtId="3" fontId="15" fillId="0" borderId="15" xfId="3" applyNumberFormat="1" applyFont="1" applyBorder="1" applyAlignment="1">
      <alignment horizontal="center" vertical="center" wrapText="1"/>
    </xf>
    <xf numFmtId="0" fontId="15" fillId="0" borderId="10" xfId="3" applyFont="1" applyBorder="1" applyAlignment="1">
      <alignment horizontal="center" vertical="center" wrapText="1"/>
    </xf>
    <xf numFmtId="0" fontId="15" fillId="0" borderId="13" xfId="3" applyFont="1" applyBorder="1" applyAlignment="1">
      <alignment horizontal="center" vertical="center" wrapText="1"/>
    </xf>
    <xf numFmtId="0" fontId="15" fillId="0" borderId="15" xfId="3" applyFont="1" applyBorder="1" applyAlignment="1">
      <alignment horizontal="center" vertical="center" wrapText="1"/>
    </xf>
    <xf numFmtId="0" fontId="15" fillId="0" borderId="10" xfId="3" applyFont="1" applyBorder="1" applyAlignment="1">
      <alignment horizontal="center" vertical="center" wrapText="1"/>
    </xf>
    <xf numFmtId="0" fontId="15" fillId="0" borderId="10" xfId="3" applyFont="1" applyFill="1" applyBorder="1" applyAlignment="1">
      <alignment horizontal="center" vertical="center" wrapText="1"/>
    </xf>
    <xf numFmtId="1" fontId="15" fillId="0" borderId="15" xfId="3" applyNumberFormat="1" applyFont="1" applyBorder="1" applyAlignment="1">
      <alignment horizontal="center" vertical="center" wrapText="1"/>
    </xf>
    <xf numFmtId="1" fontId="15" fillId="0" borderId="15" xfId="3" applyNumberFormat="1" applyFont="1" applyFill="1" applyBorder="1" applyAlignment="1">
      <alignment horizontal="center" vertical="center" wrapText="1"/>
    </xf>
    <xf numFmtId="1" fontId="15" fillId="0" borderId="14" xfId="3" applyNumberFormat="1" applyFont="1" applyBorder="1" applyAlignment="1">
      <alignment horizontal="center" vertical="center" wrapText="1"/>
    </xf>
    <xf numFmtId="0" fontId="15" fillId="0" borderId="15" xfId="3" applyFont="1" applyFill="1" applyBorder="1" applyAlignment="1">
      <alignment horizontal="center" vertical="center" wrapText="1"/>
    </xf>
    <xf numFmtId="0" fontId="15" fillId="0" borderId="19" xfId="3" applyFont="1" applyFill="1" applyBorder="1" applyAlignment="1">
      <alignment horizontal="center" vertical="center" wrapText="1"/>
    </xf>
    <xf numFmtId="1" fontId="15" fillId="0" borderId="19" xfId="3" applyNumberFormat="1" applyFont="1" applyBorder="1" applyAlignment="1">
      <alignment horizontal="center" vertical="center" wrapText="1"/>
    </xf>
    <xf numFmtId="0" fontId="15" fillId="0" borderId="12" xfId="3" applyFont="1" applyFill="1" applyBorder="1" applyAlignment="1">
      <alignment horizontal="center" vertical="center" wrapText="1"/>
    </xf>
    <xf numFmtId="0" fontId="15" fillId="0" borderId="19" xfId="3" applyFont="1" applyBorder="1" applyAlignment="1">
      <alignment horizontal="center" vertical="center" wrapText="1"/>
    </xf>
    <xf numFmtId="0" fontId="15" fillId="0" borderId="20" xfId="3" applyFont="1" applyBorder="1" applyAlignment="1">
      <alignment horizontal="center" vertical="center" wrapText="1"/>
    </xf>
    <xf numFmtId="3" fontId="15" fillId="0" borderId="19" xfId="3" applyNumberFormat="1" applyFont="1" applyFill="1" applyBorder="1" applyAlignment="1">
      <alignment horizontal="center" vertical="center" wrapText="1"/>
    </xf>
    <xf numFmtId="0" fontId="15" fillId="0" borderId="19" xfId="3" applyFont="1" applyBorder="1" applyAlignment="1">
      <alignment horizontal="center" vertical="center" wrapText="1"/>
    </xf>
    <xf numFmtId="0" fontId="15" fillId="0" borderId="0" xfId="3" applyFont="1" applyBorder="1" applyAlignment="1">
      <alignment horizontal="center" vertical="center" wrapText="1"/>
    </xf>
    <xf numFmtId="1" fontId="15" fillId="0" borderId="14" xfId="3" applyNumberFormat="1" applyFont="1" applyBorder="1" applyAlignment="1">
      <alignment horizontal="center" vertical="center" wrapText="1"/>
    </xf>
    <xf numFmtId="0" fontId="15" fillId="0" borderId="11" xfId="3" applyFont="1" applyBorder="1" applyAlignment="1">
      <alignment horizontal="center" vertical="center" wrapText="1"/>
    </xf>
    <xf numFmtId="0" fontId="15" fillId="0" borderId="15" xfId="3" applyFont="1" applyBorder="1" applyAlignment="1">
      <alignment horizontal="center" vertical="center" wrapText="1"/>
    </xf>
    <xf numFmtId="0" fontId="15" fillId="0" borderId="11" xfId="3" applyFont="1" applyBorder="1" applyAlignment="1">
      <alignment vertical="center" wrapText="1"/>
    </xf>
    <xf numFmtId="164" fontId="14" fillId="0" borderId="0" xfId="3" applyNumberFormat="1" applyFont="1" applyFill="1" applyBorder="1" applyAlignment="1">
      <alignment horizontal="center" vertical="top" wrapText="1"/>
    </xf>
    <xf numFmtId="0" fontId="14" fillId="15" borderId="33" xfId="3" applyFont="1" applyFill="1" applyBorder="1" applyAlignment="1">
      <alignment vertical="center" wrapText="1"/>
    </xf>
    <xf numFmtId="164" fontId="15" fillId="0" borderId="19" xfId="3" applyNumberFormat="1" applyFont="1" applyFill="1" applyBorder="1" applyAlignment="1">
      <alignment horizontal="center" vertical="center" wrapText="1"/>
    </xf>
    <xf numFmtId="164" fontId="14" fillId="6" borderId="33" xfId="3" applyNumberFormat="1" applyFont="1" applyFill="1" applyBorder="1" applyAlignment="1">
      <alignment horizontal="center" vertical="center" wrapText="1"/>
    </xf>
    <xf numFmtId="164" fontId="14" fillId="15" borderId="33" xfId="3" applyNumberFormat="1" applyFont="1" applyFill="1" applyBorder="1" applyAlignment="1">
      <alignment horizontal="center" vertical="center" wrapText="1"/>
    </xf>
    <xf numFmtId="164" fontId="14" fillId="6" borderId="25" xfId="3" applyNumberFormat="1" applyFont="1" applyFill="1" applyBorder="1" applyAlignment="1">
      <alignment horizontal="center" vertical="center" wrapText="1"/>
    </xf>
    <xf numFmtId="164" fontId="15" fillId="0" borderId="5" xfId="3" applyNumberFormat="1" applyFont="1" applyBorder="1" applyAlignment="1">
      <alignment horizontal="center" vertical="center" wrapText="1"/>
    </xf>
    <xf numFmtId="0" fontId="14" fillId="6" borderId="66" xfId="3" applyFont="1" applyFill="1" applyBorder="1" applyAlignment="1">
      <alignment vertical="center"/>
    </xf>
    <xf numFmtId="164" fontId="15" fillId="0" borderId="8" xfId="3" applyNumberFormat="1" applyFont="1" applyBorder="1" applyAlignment="1">
      <alignment horizontal="center" vertical="center" wrapText="1"/>
    </xf>
    <xf numFmtId="164" fontId="15" fillId="0" borderId="6" xfId="3" applyNumberFormat="1" applyFont="1" applyBorder="1" applyAlignment="1">
      <alignment horizontal="center" vertical="center" wrapText="1"/>
    </xf>
    <xf numFmtId="164" fontId="15" fillId="0" borderId="5" xfId="3" applyNumberFormat="1" applyFont="1" applyFill="1" applyBorder="1" applyAlignment="1">
      <alignment horizontal="center" vertical="center" wrapText="1"/>
    </xf>
    <xf numFmtId="164" fontId="17" fillId="0" borderId="12" xfId="3" applyNumberFormat="1" applyFont="1" applyFill="1" applyBorder="1" applyAlignment="1">
      <alignment horizontal="center" vertical="center"/>
    </xf>
    <xf numFmtId="0" fontId="14" fillId="6" borderId="97" xfId="3" applyFont="1" applyFill="1" applyBorder="1" applyAlignment="1">
      <alignment vertical="center"/>
    </xf>
    <xf numFmtId="164" fontId="15" fillId="0" borderId="6" xfId="3" applyNumberFormat="1" applyFont="1" applyFill="1" applyBorder="1" applyAlignment="1">
      <alignment horizontal="center" vertical="center" wrapText="1"/>
    </xf>
    <xf numFmtId="164" fontId="15" fillId="0" borderId="20" xfId="3" applyNumberFormat="1" applyFont="1" applyFill="1" applyBorder="1" applyAlignment="1">
      <alignment horizontal="center" vertical="center" wrapText="1"/>
    </xf>
    <xf numFmtId="14" fontId="17" fillId="3" borderId="26" xfId="3" applyNumberFormat="1" applyFont="1" applyFill="1" applyBorder="1" applyAlignment="1">
      <alignment horizontal="center" vertical="center" wrapText="1"/>
    </xf>
    <xf numFmtId="3" fontId="15" fillId="0" borderId="48" xfId="3" applyNumberFormat="1" applyFont="1" applyBorder="1" applyAlignment="1">
      <alignment horizontal="center" vertical="center" wrapText="1"/>
    </xf>
    <xf numFmtId="164" fontId="15" fillId="0" borderId="26" xfId="3" applyNumberFormat="1" applyFont="1" applyBorder="1" applyAlignment="1">
      <alignment horizontal="center" vertical="center" wrapText="1"/>
    </xf>
    <xf numFmtId="164" fontId="17" fillId="3" borderId="8" xfId="3" applyNumberFormat="1" applyFont="1" applyFill="1" applyBorder="1" applyAlignment="1">
      <alignment horizontal="center" vertical="center" wrapText="1"/>
    </xf>
    <xf numFmtId="164" fontId="15" fillId="0" borderId="26" xfId="3" applyNumberFormat="1" applyFont="1" applyFill="1" applyBorder="1" applyAlignment="1">
      <alignment horizontal="center" vertical="center" wrapText="1"/>
    </xf>
    <xf numFmtId="164" fontId="15" fillId="10" borderId="26" xfId="3" applyNumberFormat="1" applyFont="1" applyFill="1" applyBorder="1" applyAlignment="1">
      <alignment horizontal="center" vertical="center" wrapText="1"/>
    </xf>
    <xf numFmtId="164" fontId="15" fillId="0" borderId="40" xfId="3" applyNumberFormat="1" applyFont="1" applyBorder="1" applyAlignment="1">
      <alignment horizontal="center" vertical="center" wrapText="1"/>
    </xf>
    <xf numFmtId="0" fontId="15" fillId="0" borderId="3" xfId="3" applyFont="1" applyBorder="1" applyAlignment="1">
      <alignment horizontal="center" vertical="center" wrapText="1"/>
    </xf>
    <xf numFmtId="1" fontId="14" fillId="15" borderId="2" xfId="3" applyNumberFormat="1" applyFont="1" applyFill="1" applyBorder="1" applyAlignment="1">
      <alignment horizontal="center" vertical="center" wrapText="1"/>
    </xf>
    <xf numFmtId="0" fontId="15" fillId="0" borderId="8" xfId="3" applyFont="1" applyFill="1" applyBorder="1" applyAlignment="1">
      <alignment horizontal="center" vertical="center" wrapText="1"/>
    </xf>
    <xf numFmtId="1" fontId="15" fillId="0" borderId="48" xfId="3" applyNumberFormat="1" applyFont="1" applyFill="1" applyBorder="1" applyAlignment="1">
      <alignment horizontal="center" vertical="center" wrapText="1"/>
    </xf>
    <xf numFmtId="0" fontId="15" fillId="0" borderId="14" xfId="3" applyFont="1" applyFill="1" applyBorder="1" applyAlignment="1">
      <alignment horizontal="center" vertical="center" wrapText="1"/>
    </xf>
    <xf numFmtId="3" fontId="15" fillId="0" borderId="8" xfId="3" applyNumberFormat="1" applyFont="1" applyBorder="1" applyAlignment="1">
      <alignment horizontal="center" vertical="center" wrapText="1"/>
    </xf>
    <xf numFmtId="1" fontId="15" fillId="0" borderId="48" xfId="3" applyNumberFormat="1" applyFont="1" applyFill="1" applyBorder="1" applyAlignment="1">
      <alignment horizontal="center" vertical="center"/>
    </xf>
    <xf numFmtId="3" fontId="15" fillId="0" borderId="48" xfId="3" applyNumberFormat="1" applyFont="1" applyFill="1" applyBorder="1" applyAlignment="1">
      <alignment horizontal="center" vertical="center" wrapText="1"/>
    </xf>
    <xf numFmtId="1" fontId="15" fillId="0" borderId="97" xfId="3" applyNumberFormat="1" applyFont="1" applyFill="1" applyBorder="1" applyAlignment="1">
      <alignment horizontal="center" vertical="center" wrapText="1"/>
    </xf>
    <xf numFmtId="1" fontId="15" fillId="0" borderId="52" xfId="3" applyNumberFormat="1" applyFont="1" applyBorder="1" applyAlignment="1">
      <alignment horizontal="center" vertical="center" wrapText="1"/>
    </xf>
    <xf numFmtId="0" fontId="15" fillId="0" borderId="97" xfId="3" applyFont="1" applyBorder="1" applyAlignment="1">
      <alignment horizontal="center" vertical="center" wrapText="1"/>
    </xf>
    <xf numFmtId="0" fontId="15" fillId="0" borderId="8" xfId="3" applyFont="1" applyFill="1" applyBorder="1" applyAlignment="1">
      <alignment horizontal="center" vertical="center"/>
    </xf>
    <xf numFmtId="0" fontId="15" fillId="0" borderId="8" xfId="3" applyFont="1" applyBorder="1" applyAlignment="1">
      <alignment horizontal="center" vertical="center"/>
    </xf>
    <xf numFmtId="3" fontId="15" fillId="0" borderId="8" xfId="3" applyNumberFormat="1" applyFont="1" applyFill="1" applyBorder="1" applyAlignment="1">
      <alignment horizontal="center" vertical="center" wrapText="1"/>
    </xf>
    <xf numFmtId="3" fontId="15" fillId="0" borderId="52" xfId="3" applyNumberFormat="1" applyFont="1" applyBorder="1" applyAlignment="1">
      <alignment horizontal="center" vertical="center" wrapText="1"/>
    </xf>
    <xf numFmtId="1" fontId="14" fillId="6" borderId="48" xfId="3" applyNumberFormat="1" applyFont="1" applyFill="1" applyBorder="1" applyAlignment="1">
      <alignment horizontal="center" vertical="center" wrapText="1"/>
    </xf>
    <xf numFmtId="164" fontId="15" fillId="0" borderId="13" xfId="3" applyNumberFormat="1" applyFont="1" applyBorder="1" applyAlignment="1">
      <alignment horizontal="center" vertical="center" wrapText="1"/>
    </xf>
    <xf numFmtId="164" fontId="15" fillId="0" borderId="46" xfId="3" applyNumberFormat="1" applyFont="1" applyFill="1" applyBorder="1" applyAlignment="1">
      <alignment horizontal="center" vertical="center" wrapText="1"/>
    </xf>
    <xf numFmtId="164" fontId="14" fillId="6" borderId="15" xfId="3" applyNumberFormat="1" applyFont="1" applyFill="1" applyBorder="1" applyAlignment="1">
      <alignment horizontal="center" vertical="center" wrapText="1"/>
    </xf>
    <xf numFmtId="164" fontId="14" fillId="15" borderId="15" xfId="3" applyNumberFormat="1" applyFont="1" applyFill="1" applyBorder="1" applyAlignment="1">
      <alignment horizontal="center" vertical="center" wrapText="1"/>
    </xf>
    <xf numFmtId="0" fontId="15" fillId="15" borderId="15" xfId="3" applyFont="1" applyFill="1" applyBorder="1" applyAlignment="1">
      <alignment vertical="center"/>
    </xf>
    <xf numFmtId="0" fontId="15" fillId="6" borderId="15" xfId="3" applyFont="1" applyFill="1" applyBorder="1" applyAlignment="1">
      <alignment vertical="center"/>
    </xf>
    <xf numFmtId="0" fontId="14" fillId="6" borderId="15" xfId="3" applyFont="1" applyFill="1" applyBorder="1" applyAlignment="1">
      <alignment vertical="center"/>
    </xf>
    <xf numFmtId="164" fontId="15" fillId="0" borderId="14" xfId="3" applyNumberFormat="1" applyFont="1" applyFill="1" applyBorder="1" applyAlignment="1">
      <alignment horizontal="center" vertical="center" wrapText="1"/>
    </xf>
    <xf numFmtId="164" fontId="17" fillId="3" borderId="12" xfId="3" applyNumberFormat="1" applyFont="1" applyFill="1" applyBorder="1" applyAlignment="1">
      <alignment horizontal="center" vertical="center" wrapText="1"/>
    </xf>
    <xf numFmtId="164" fontId="15" fillId="0" borderId="23" xfId="3" applyNumberFormat="1" applyFont="1" applyFill="1" applyBorder="1" applyAlignment="1">
      <alignment horizontal="center" vertical="center" wrapText="1"/>
    </xf>
    <xf numFmtId="1" fontId="21" fillId="0" borderId="15" xfId="3" applyNumberFormat="1" applyFont="1" applyFill="1" applyBorder="1" applyAlignment="1">
      <alignment horizontal="center" vertical="center" wrapText="1"/>
    </xf>
    <xf numFmtId="0" fontId="15" fillId="0" borderId="15" xfId="3" applyFont="1" applyBorder="1" applyAlignment="1">
      <alignment horizontal="center" vertical="center" wrapText="1"/>
    </xf>
    <xf numFmtId="0" fontId="15" fillId="0" borderId="10" xfId="3" applyFont="1" applyBorder="1" applyAlignment="1">
      <alignment horizontal="center" vertical="center" wrapText="1"/>
    </xf>
    <xf numFmtId="14" fontId="17" fillId="0" borderId="15" xfId="3" applyNumberFormat="1" applyFont="1" applyBorder="1" applyAlignment="1">
      <alignment horizontal="center" vertical="center" wrapText="1"/>
    </xf>
    <xf numFmtId="164" fontId="15" fillId="0" borderId="95" xfId="3" applyNumberFormat="1" applyFont="1" applyBorder="1" applyAlignment="1">
      <alignment horizontal="center" vertical="center" wrapText="1"/>
    </xf>
    <xf numFmtId="1" fontId="15" fillId="0" borderId="95" xfId="3" applyNumberFormat="1" applyFont="1" applyBorder="1" applyAlignment="1">
      <alignment horizontal="center" vertical="center"/>
    </xf>
    <xf numFmtId="1" fontId="15" fillId="0" borderId="15" xfId="3" applyNumberFormat="1" applyFont="1" applyBorder="1" applyAlignment="1">
      <alignment horizontal="center" vertical="center" wrapText="1"/>
    </xf>
    <xf numFmtId="164" fontId="17" fillId="0" borderId="23" xfId="3" applyNumberFormat="1" applyFont="1" applyBorder="1" applyAlignment="1">
      <alignment horizontal="center" vertical="center"/>
    </xf>
    <xf numFmtId="0" fontId="15" fillId="6" borderId="98" xfId="3" applyFont="1" applyFill="1" applyBorder="1" applyAlignment="1">
      <alignment vertical="center"/>
    </xf>
    <xf numFmtId="1" fontId="15" fillId="0" borderId="15" xfId="3" applyNumberFormat="1" applyFont="1" applyFill="1" applyBorder="1" applyAlignment="1">
      <alignment horizontal="center" vertical="center" wrapText="1"/>
    </xf>
    <xf numFmtId="1" fontId="15" fillId="0" borderId="14" xfId="3" applyNumberFormat="1" applyFont="1" applyBorder="1" applyAlignment="1">
      <alignment horizontal="center" vertical="center" wrapText="1"/>
    </xf>
    <xf numFmtId="1" fontId="15" fillId="0" borderId="15" xfId="3" applyNumberFormat="1" applyFont="1" applyFill="1" applyBorder="1" applyAlignment="1">
      <alignment horizontal="center" vertical="center" wrapText="1"/>
    </xf>
    <xf numFmtId="0" fontId="26" fillId="0" borderId="19" xfId="3" applyFont="1" applyFill="1" applyBorder="1" applyAlignment="1">
      <alignment horizontal="center" vertical="center"/>
    </xf>
    <xf numFmtId="0" fontId="26" fillId="0" borderId="20" xfId="3" applyFont="1" applyFill="1" applyBorder="1" applyAlignment="1">
      <alignment horizontal="center" vertical="center"/>
    </xf>
    <xf numFmtId="0" fontId="26" fillId="0" borderId="19" xfId="3" applyFont="1" applyFill="1" applyBorder="1" applyAlignment="1">
      <alignment horizontal="center" vertical="center" wrapText="1"/>
    </xf>
    <xf numFmtId="3" fontId="26" fillId="0" borderId="19" xfId="3" applyNumberFormat="1" applyFont="1" applyFill="1" applyBorder="1" applyAlignment="1">
      <alignment horizontal="center" vertical="center" wrapText="1"/>
    </xf>
    <xf numFmtId="0" fontId="26" fillId="0" borderId="46" xfId="3" applyFont="1" applyFill="1" applyBorder="1" applyAlignment="1">
      <alignment horizontal="center" vertical="center"/>
    </xf>
    <xf numFmtId="0" fontId="26" fillId="0" borderId="19" xfId="3" applyFont="1" applyFill="1" applyBorder="1" applyAlignment="1">
      <alignment horizontal="left" vertical="center" wrapText="1"/>
    </xf>
    <xf numFmtId="0" fontId="26" fillId="0" borderId="19" xfId="3" applyFont="1" applyFill="1" applyBorder="1" applyAlignment="1">
      <alignment vertical="center" wrapText="1"/>
    </xf>
    <xf numFmtId="3" fontId="26" fillId="0" borderId="15" xfId="3" applyNumberFormat="1" applyFont="1" applyFill="1" applyBorder="1" applyAlignment="1">
      <alignment horizontal="center" vertical="center" wrapText="1"/>
    </xf>
    <xf numFmtId="0" fontId="26" fillId="0" borderId="15" xfId="3" applyFont="1" applyFill="1" applyBorder="1" applyAlignment="1">
      <alignment horizontal="center" vertical="center" wrapText="1"/>
    </xf>
    <xf numFmtId="0" fontId="26" fillId="0" borderId="15" xfId="3" applyFont="1" applyFill="1" applyBorder="1" applyAlignment="1">
      <alignment horizontal="center" vertical="center"/>
    </xf>
    <xf numFmtId="0" fontId="26" fillId="0" borderId="15" xfId="3" applyFont="1" applyFill="1" applyBorder="1" applyAlignment="1">
      <alignment vertical="center" wrapText="1"/>
    </xf>
    <xf numFmtId="3" fontId="26" fillId="0" borderId="19" xfId="3" applyNumberFormat="1" applyFont="1" applyFill="1" applyBorder="1" applyAlignment="1">
      <alignment horizontal="left" vertical="center" wrapText="1"/>
    </xf>
    <xf numFmtId="0" fontId="25" fillId="0" borderId="19" xfId="3" applyFont="1" applyFill="1" applyBorder="1" applyAlignment="1">
      <alignment horizontal="center" vertical="center" wrapText="1"/>
    </xf>
    <xf numFmtId="1" fontId="21" fillId="16" borderId="15" xfId="3" applyNumberFormat="1" applyFont="1" applyFill="1" applyBorder="1" applyAlignment="1">
      <alignment horizontal="center" vertical="center" wrapText="1"/>
    </xf>
    <xf numFmtId="3" fontId="15" fillId="0" borderId="46" xfId="3" applyNumberFormat="1" applyFont="1" applyBorder="1" applyAlignment="1">
      <alignment horizontal="center" vertical="center"/>
    </xf>
    <xf numFmtId="3" fontId="15" fillId="0" borderId="13" xfId="3" applyNumberFormat="1" applyFont="1" applyBorder="1" applyAlignment="1">
      <alignment horizontal="center" vertical="center"/>
    </xf>
    <xf numFmtId="10" fontId="15" fillId="0" borderId="46" xfId="3" applyNumberFormat="1" applyFont="1" applyBorder="1" applyAlignment="1">
      <alignment horizontal="center" vertical="center" wrapText="1"/>
    </xf>
    <xf numFmtId="10" fontId="15" fillId="0" borderId="7" xfId="3" applyNumberFormat="1" applyFont="1" applyBorder="1" applyAlignment="1">
      <alignment horizontal="center" vertical="center" wrapText="1"/>
    </xf>
    <xf numFmtId="10" fontId="15" fillId="0" borderId="13" xfId="3" applyNumberFormat="1" applyFont="1" applyBorder="1" applyAlignment="1">
      <alignment horizontal="center" vertical="center" wrapText="1"/>
    </xf>
    <xf numFmtId="0" fontId="15" fillId="0" borderId="19" xfId="3" applyFont="1" applyBorder="1" applyAlignment="1">
      <alignment horizontal="center" vertical="center" wrapText="1"/>
    </xf>
    <xf numFmtId="0" fontId="15" fillId="0" borderId="46" xfId="3" applyFont="1" applyBorder="1" applyAlignment="1">
      <alignment horizontal="center" vertical="center" wrapText="1"/>
    </xf>
    <xf numFmtId="0" fontId="15" fillId="0" borderId="20" xfId="3" applyFont="1" applyBorder="1" applyAlignment="1">
      <alignment horizontal="center" vertical="center" wrapText="1"/>
    </xf>
    <xf numFmtId="0" fontId="15" fillId="0" borderId="10" xfId="3" applyFont="1" applyBorder="1" applyAlignment="1">
      <alignment horizontal="center" vertical="center" wrapText="1"/>
    </xf>
    <xf numFmtId="1" fontId="15" fillId="0" borderId="10" xfId="3" applyNumberFormat="1" applyFont="1" applyBorder="1" applyAlignment="1">
      <alignment horizontal="center" vertical="center" wrapText="1"/>
    </xf>
    <xf numFmtId="3" fontId="15" fillId="0" borderId="19" xfId="3" applyNumberFormat="1" applyFont="1" applyBorder="1" applyAlignment="1">
      <alignment horizontal="center" vertical="center" wrapText="1"/>
    </xf>
    <xf numFmtId="3" fontId="15" fillId="0" borderId="46" xfId="3" applyNumberFormat="1" applyFont="1" applyBorder="1" applyAlignment="1">
      <alignment horizontal="center" vertical="center" wrapText="1"/>
    </xf>
    <xf numFmtId="3" fontId="15" fillId="0" borderId="20" xfId="3" applyNumberFormat="1" applyFont="1" applyBorder="1" applyAlignment="1">
      <alignment horizontal="center" vertical="center" wrapText="1"/>
    </xf>
    <xf numFmtId="1" fontId="15" fillId="0" borderId="15" xfId="3" applyNumberFormat="1" applyFont="1" applyBorder="1" applyAlignment="1">
      <alignment horizontal="center" vertical="center" wrapText="1"/>
    </xf>
    <xf numFmtId="1" fontId="15" fillId="0" borderId="14" xfId="3" applyNumberFormat="1" applyFont="1" applyBorder="1" applyAlignment="1">
      <alignment horizontal="center" vertical="center" wrapText="1"/>
    </xf>
    <xf numFmtId="1" fontId="15" fillId="0" borderId="0" xfId="3" applyNumberFormat="1" applyFont="1" applyBorder="1" applyAlignment="1">
      <alignment horizontal="center" vertical="center" wrapText="1"/>
    </xf>
    <xf numFmtId="1" fontId="15" fillId="0" borderId="7" xfId="3" applyNumberFormat="1" applyFont="1" applyBorder="1" applyAlignment="1">
      <alignment horizontal="center" vertical="center" wrapText="1"/>
    </xf>
    <xf numFmtId="3" fontId="15" fillId="0" borderId="46" xfId="3" applyNumberFormat="1" applyFont="1" applyFill="1" applyBorder="1" applyAlignment="1">
      <alignment horizontal="center" vertical="center" wrapText="1"/>
    </xf>
    <xf numFmtId="3" fontId="15" fillId="0" borderId="13" xfId="3" applyNumberFormat="1" applyFont="1" applyBorder="1" applyAlignment="1">
      <alignment horizontal="center" vertical="center" wrapText="1"/>
    </xf>
    <xf numFmtId="0" fontId="15" fillId="0" borderId="4" xfId="3" applyFont="1" applyBorder="1" applyAlignment="1">
      <alignment horizontal="center" vertical="center" wrapText="1"/>
    </xf>
    <xf numFmtId="1" fontId="15" fillId="0" borderId="19" xfId="3" applyNumberFormat="1" applyFont="1" applyBorder="1" applyAlignment="1">
      <alignment horizontal="center" vertical="center" wrapText="1"/>
    </xf>
    <xf numFmtId="1" fontId="15" fillId="0" borderId="46" xfId="3" applyNumberFormat="1" applyFont="1" applyBorder="1" applyAlignment="1">
      <alignment horizontal="center" vertical="center" wrapText="1"/>
    </xf>
    <xf numFmtId="1" fontId="15" fillId="0" borderId="20" xfId="3" applyNumberFormat="1" applyFont="1" applyBorder="1" applyAlignment="1">
      <alignment horizontal="center" vertical="center" wrapText="1"/>
    </xf>
    <xf numFmtId="3" fontId="15" fillId="0" borderId="4" xfId="3" applyNumberFormat="1" applyFont="1" applyBorder="1" applyAlignment="1">
      <alignment horizontal="center" vertical="center" wrapText="1"/>
    </xf>
    <xf numFmtId="0" fontId="15" fillId="0" borderId="12" xfId="3" applyFont="1" applyFill="1" applyBorder="1" applyAlignment="1">
      <alignment horizontal="center" vertical="center" wrapText="1"/>
    </xf>
    <xf numFmtId="3" fontId="15" fillId="0" borderId="7" xfId="3" applyNumberFormat="1" applyFont="1" applyBorder="1" applyAlignment="1">
      <alignment horizontal="center" vertical="center" wrapText="1"/>
    </xf>
    <xf numFmtId="0" fontId="15" fillId="0" borderId="19" xfId="3" applyFont="1" applyFill="1" applyBorder="1" applyAlignment="1">
      <alignment horizontal="center" vertical="center" wrapText="1"/>
    </xf>
    <xf numFmtId="1" fontId="15" fillId="0" borderId="19" xfId="3" applyNumberFormat="1" applyFont="1" applyFill="1" applyBorder="1" applyAlignment="1">
      <alignment horizontal="center" vertical="center" wrapText="1"/>
    </xf>
    <xf numFmtId="1" fontId="15" fillId="0" borderId="23" xfId="3" applyNumberFormat="1" applyFont="1" applyBorder="1" applyAlignment="1">
      <alignment horizontal="center" vertical="center" wrapText="1"/>
    </xf>
    <xf numFmtId="1" fontId="14" fillId="6" borderId="26" xfId="3" applyNumberFormat="1" applyFont="1" applyFill="1" applyBorder="1" applyAlignment="1">
      <alignment horizontal="center" vertical="center" wrapText="1"/>
    </xf>
    <xf numFmtId="1" fontId="14" fillId="6" borderId="12" xfId="3" applyNumberFormat="1" applyFont="1" applyFill="1" applyBorder="1" applyAlignment="1">
      <alignment horizontal="center" vertical="center" wrapText="1"/>
    </xf>
    <xf numFmtId="1" fontId="14" fillId="6" borderId="9" xfId="3" applyNumberFormat="1" applyFont="1" applyFill="1" applyBorder="1" applyAlignment="1">
      <alignment horizontal="center" vertical="center" wrapText="1"/>
    </xf>
    <xf numFmtId="1" fontId="14" fillId="6" borderId="8" xfId="3" applyNumberFormat="1" applyFont="1" applyFill="1" applyBorder="1" applyAlignment="1">
      <alignment horizontal="center" vertical="center" wrapText="1"/>
    </xf>
    <xf numFmtId="0" fontId="14" fillId="6" borderId="33" xfId="3" applyFont="1" applyFill="1" applyBorder="1" applyAlignment="1">
      <alignment horizontal="center" vertical="center"/>
    </xf>
    <xf numFmtId="0" fontId="14" fillId="6" borderId="24" xfId="3" applyFont="1" applyFill="1" applyBorder="1" applyAlignment="1">
      <alignment horizontal="center" vertical="center"/>
    </xf>
    <xf numFmtId="0" fontId="15" fillId="0" borderId="12" xfId="3" applyFont="1" applyBorder="1" applyAlignment="1">
      <alignment horizontal="center" vertical="center" wrapText="1"/>
    </xf>
    <xf numFmtId="1" fontId="15" fillId="0" borderId="24" xfId="3" applyNumberFormat="1" applyFont="1" applyFill="1" applyBorder="1" applyAlignment="1">
      <alignment horizontal="center" vertical="center" wrapText="1"/>
    </xf>
    <xf numFmtId="1" fontId="15" fillId="0" borderId="19" xfId="3" applyNumberFormat="1" applyFont="1" applyBorder="1" applyAlignment="1">
      <alignment horizontal="center" vertical="center"/>
    </xf>
    <xf numFmtId="1" fontId="15" fillId="0" borderId="22" xfId="3" applyNumberFormat="1" applyFont="1" applyBorder="1" applyAlignment="1">
      <alignment horizontal="center" vertical="center"/>
    </xf>
    <xf numFmtId="0" fontId="15" fillId="0" borderId="6" xfId="3" applyFont="1" applyFill="1" applyBorder="1" applyAlignment="1">
      <alignment horizontal="center" vertical="center" wrapText="1"/>
    </xf>
    <xf numFmtId="1" fontId="15" fillId="0" borderId="20" xfId="3" applyNumberFormat="1" applyFont="1" applyFill="1" applyBorder="1" applyAlignment="1">
      <alignment horizontal="center" vertical="center"/>
    </xf>
    <xf numFmtId="1" fontId="15" fillId="0" borderId="20" xfId="3" applyNumberFormat="1" applyFont="1" applyFill="1" applyBorder="1" applyAlignment="1">
      <alignment horizontal="center" vertical="center" wrapText="1"/>
    </xf>
    <xf numFmtId="0" fontId="15" fillId="0" borderId="46" xfId="3" applyFont="1" applyBorder="1" applyAlignment="1">
      <alignment horizontal="center" vertical="center"/>
    </xf>
    <xf numFmtId="0" fontId="15" fillId="0" borderId="20" xfId="3" applyFont="1" applyFill="1" applyBorder="1" applyAlignment="1">
      <alignment horizontal="center" vertical="center"/>
    </xf>
    <xf numFmtId="0" fontId="15" fillId="0" borderId="5" xfId="3" applyFont="1" applyFill="1" applyBorder="1" applyAlignment="1">
      <alignment horizontal="center" vertical="center"/>
    </xf>
    <xf numFmtId="3" fontId="15" fillId="10" borderId="20" xfId="3" applyNumberFormat="1" applyFont="1" applyFill="1" applyBorder="1" applyAlignment="1">
      <alignment horizontal="center" vertical="center" wrapText="1"/>
    </xf>
    <xf numFmtId="0" fontId="15" fillId="0" borderId="99" xfId="3" applyFont="1" applyBorder="1" applyAlignment="1">
      <alignment horizontal="center" vertical="center"/>
    </xf>
    <xf numFmtId="0" fontId="15" fillId="0" borderId="38" xfId="3" applyFont="1" applyBorder="1" applyAlignment="1">
      <alignment horizontal="center" vertical="center"/>
    </xf>
    <xf numFmtId="1" fontId="15" fillId="0" borderId="20" xfId="3" applyNumberFormat="1" applyFont="1" applyBorder="1" applyAlignment="1">
      <alignment horizontal="center" vertical="center"/>
    </xf>
    <xf numFmtId="1" fontId="14" fillId="6" borderId="32" xfId="3" applyNumberFormat="1" applyFont="1" applyFill="1" applyBorder="1" applyAlignment="1">
      <alignment vertical="center" wrapText="1"/>
    </xf>
    <xf numFmtId="0" fontId="14" fillId="6" borderId="5" xfId="3" applyFont="1" applyFill="1" applyBorder="1" applyAlignment="1">
      <alignment vertical="center" wrapText="1"/>
    </xf>
    <xf numFmtId="10" fontId="14" fillId="6" borderId="15" xfId="3" applyNumberFormat="1" applyFont="1" applyFill="1" applyBorder="1" applyAlignment="1">
      <alignment horizontal="center" vertical="center" wrapText="1"/>
    </xf>
    <xf numFmtId="3" fontId="14" fillId="6" borderId="15" xfId="3" applyNumberFormat="1" applyFont="1" applyFill="1" applyBorder="1" applyAlignment="1">
      <alignment horizontal="center" vertical="center" wrapText="1"/>
    </xf>
    <xf numFmtId="164" fontId="14" fillId="15" borderId="26" xfId="3" applyNumberFormat="1" applyFont="1" applyFill="1" applyBorder="1" applyAlignment="1">
      <alignment horizontal="center" vertical="center" wrapText="1"/>
    </xf>
    <xf numFmtId="0" fontId="15" fillId="15" borderId="26" xfId="3" applyFont="1" applyFill="1" applyBorder="1" applyAlignment="1">
      <alignment vertical="center"/>
    </xf>
    <xf numFmtId="0" fontId="14" fillId="15" borderId="0" xfId="3" applyFont="1" applyFill="1" applyBorder="1" applyAlignment="1">
      <alignment vertical="center"/>
    </xf>
    <xf numFmtId="0" fontId="14" fillId="15" borderId="42" xfId="3" applyFont="1" applyFill="1" applyBorder="1" applyAlignment="1">
      <alignment vertical="center"/>
    </xf>
    <xf numFmtId="1" fontId="14" fillId="15" borderId="33" xfId="3" applyNumberFormat="1" applyFont="1" applyFill="1" applyBorder="1" applyAlignment="1">
      <alignment horizontal="center" vertical="center"/>
    </xf>
    <xf numFmtId="3" fontId="15" fillId="0" borderId="12" xfId="3" applyNumberFormat="1" applyFont="1" applyBorder="1" applyAlignment="1">
      <alignment horizontal="center" vertical="center" wrapText="1"/>
    </xf>
    <xf numFmtId="1" fontId="15" fillId="0" borderId="46" xfId="3" applyNumberFormat="1" applyFont="1" applyFill="1" applyBorder="1" applyAlignment="1">
      <alignment horizontal="center" vertical="center"/>
    </xf>
    <xf numFmtId="3" fontId="15" fillId="0" borderId="97" xfId="3" applyNumberFormat="1" applyFont="1" applyBorder="1" applyAlignment="1">
      <alignment horizontal="center" vertical="center" wrapText="1"/>
    </xf>
    <xf numFmtId="10" fontId="14" fillId="15" borderId="15" xfId="3" applyNumberFormat="1" applyFont="1" applyFill="1" applyBorder="1" applyAlignment="1">
      <alignment horizontal="center" vertical="center" wrapText="1"/>
    </xf>
    <xf numFmtId="3" fontId="14" fillId="15" borderId="15" xfId="3" applyNumberFormat="1" applyFont="1" applyFill="1" applyBorder="1" applyAlignment="1">
      <alignment horizontal="center" vertical="center"/>
    </xf>
    <xf numFmtId="0" fontId="17" fillId="0" borderId="20" xfId="3" applyFont="1" applyFill="1" applyBorder="1" applyAlignment="1">
      <alignment vertical="top" wrapText="1"/>
    </xf>
    <xf numFmtId="0" fontId="15" fillId="0" borderId="15" xfId="3" applyFont="1" applyFill="1" applyBorder="1" applyAlignment="1">
      <alignment vertical="top" wrapText="1"/>
    </xf>
    <xf numFmtId="0" fontId="15" fillId="3" borderId="1" xfId="3" applyFont="1" applyFill="1" applyBorder="1" applyAlignment="1">
      <alignment vertical="top" wrapText="1"/>
    </xf>
    <xf numFmtId="0" fontId="17" fillId="0" borderId="10" xfId="1" applyFont="1" applyFill="1" applyBorder="1" applyAlignment="1">
      <alignment vertical="top" wrapText="1"/>
    </xf>
    <xf numFmtId="0" fontId="17" fillId="3" borderId="10" xfId="3" applyFont="1" applyFill="1" applyBorder="1" applyAlignment="1">
      <alignment horizontal="left" vertical="top" wrapText="1"/>
    </xf>
    <xf numFmtId="0" fontId="15" fillId="3" borderId="15" xfId="13" applyFont="1" applyFill="1" applyBorder="1" applyAlignment="1">
      <alignment vertical="top" wrapText="1"/>
    </xf>
    <xf numFmtId="0" fontId="15" fillId="0" borderId="15" xfId="13" applyFont="1" applyFill="1" applyBorder="1" applyAlignment="1">
      <alignment vertical="top" wrapText="1"/>
    </xf>
    <xf numFmtId="0" fontId="17" fillId="3" borderId="19" xfId="3" applyFont="1" applyFill="1" applyBorder="1" applyAlignment="1">
      <alignment horizontal="left" vertical="top" wrapText="1"/>
    </xf>
    <xf numFmtId="0" fontId="17" fillId="3" borderId="13" xfId="3" applyFont="1" applyFill="1" applyBorder="1" applyAlignment="1">
      <alignment vertical="top" wrapText="1"/>
    </xf>
    <xf numFmtId="0" fontId="17" fillId="3" borderId="20" xfId="3" applyFont="1" applyFill="1" applyBorder="1" applyAlignment="1">
      <alignment vertical="top" wrapText="1"/>
    </xf>
    <xf numFmtId="0" fontId="17" fillId="3" borderId="12" xfId="3" applyFont="1" applyFill="1" applyBorder="1" applyAlignment="1">
      <alignment vertical="top" wrapText="1"/>
    </xf>
    <xf numFmtId="0" fontId="17" fillId="3" borderId="19" xfId="3" applyFont="1" applyFill="1" applyBorder="1" applyAlignment="1">
      <alignment vertical="top" wrapText="1"/>
    </xf>
    <xf numFmtId="0" fontId="17" fillId="3" borderId="49" xfId="3" applyFont="1" applyFill="1" applyBorder="1" applyAlignment="1">
      <alignment vertical="top" wrapText="1"/>
    </xf>
    <xf numFmtId="0" fontId="17" fillId="0" borderId="1" xfId="3" applyFont="1" applyFill="1" applyBorder="1" applyAlignment="1">
      <alignment vertical="top" wrapText="1"/>
    </xf>
    <xf numFmtId="0" fontId="17" fillId="3" borderId="4" xfId="3" applyFont="1" applyFill="1" applyBorder="1" applyAlignment="1">
      <alignment vertical="top" wrapText="1"/>
    </xf>
    <xf numFmtId="1" fontId="15" fillId="0" borderId="15" xfId="3" applyNumberFormat="1" applyFont="1" applyBorder="1" applyAlignment="1">
      <alignment horizontal="center" vertical="center" wrapText="1"/>
    </xf>
    <xf numFmtId="0" fontId="15" fillId="0" borderId="15" xfId="3" applyFont="1" applyBorder="1" applyAlignment="1">
      <alignment horizontal="center" vertical="center" wrapText="1"/>
    </xf>
    <xf numFmtId="0" fontId="15" fillId="0" borderId="15" xfId="3" applyFont="1" applyBorder="1" applyAlignment="1">
      <alignment horizontal="center" vertical="center" wrapText="1"/>
    </xf>
    <xf numFmtId="0" fontId="15" fillId="0" borderId="15" xfId="3" applyFont="1" applyFill="1" applyBorder="1" applyAlignment="1">
      <alignment horizontal="center" vertical="center" wrapText="1"/>
    </xf>
    <xf numFmtId="0" fontId="15" fillId="0" borderId="10" xfId="3" applyFont="1" applyBorder="1" applyAlignment="1">
      <alignment horizontal="center" vertical="center" wrapText="1"/>
    </xf>
    <xf numFmtId="0" fontId="15" fillId="0" borderId="15" xfId="3" applyFont="1" applyFill="1" applyBorder="1" applyAlignment="1">
      <alignment horizontal="center" vertical="center" wrapText="1"/>
    </xf>
    <xf numFmtId="0" fontId="15" fillId="0" borderId="11" xfId="3" applyFont="1" applyBorder="1" applyAlignment="1">
      <alignment horizontal="center" vertical="center" wrapText="1"/>
    </xf>
    <xf numFmtId="0" fontId="15" fillId="0" borderId="15" xfId="3" applyFont="1" applyBorder="1" applyAlignment="1">
      <alignment horizontal="center" vertical="center" wrapText="1"/>
    </xf>
    <xf numFmtId="0" fontId="15" fillId="0" borderId="10" xfId="3" applyFont="1" applyFill="1" applyBorder="1" applyAlignment="1">
      <alignment horizontal="center" vertical="center" wrapText="1"/>
    </xf>
    <xf numFmtId="0" fontId="15" fillId="0" borderId="12" xfId="3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 wrapText="1"/>
    </xf>
    <xf numFmtId="0" fontId="16" fillId="0" borderId="15" xfId="0" applyFont="1" applyBorder="1"/>
    <xf numFmtId="0" fontId="17" fillId="0" borderId="15" xfId="0" applyFont="1" applyBorder="1" applyAlignment="1">
      <alignment horizontal="center" vertical="center" wrapText="1"/>
    </xf>
    <xf numFmtId="1" fontId="15" fillId="0" borderId="15" xfId="0" applyNumberFormat="1" applyFont="1" applyBorder="1" applyAlignment="1">
      <alignment horizontal="center" vertical="center" wrapText="1"/>
    </xf>
    <xf numFmtId="10" fontId="15" fillId="0" borderId="15" xfId="0" applyNumberFormat="1" applyFont="1" applyBorder="1" applyAlignment="1">
      <alignment horizontal="center" vertical="center" wrapText="1"/>
    </xf>
    <xf numFmtId="3" fontId="15" fillId="0" borderId="15" xfId="0" applyNumberFormat="1" applyFont="1" applyBorder="1" applyAlignment="1">
      <alignment horizontal="center" vertical="center"/>
    </xf>
    <xf numFmtId="0" fontId="17" fillId="3" borderId="15" xfId="0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21" fillId="0" borderId="15" xfId="0" applyFont="1" applyBorder="1"/>
    <xf numFmtId="0" fontId="14" fillId="0" borderId="15" xfId="0" applyFont="1" applyFill="1" applyBorder="1" applyAlignment="1">
      <alignment horizontal="center" vertical="center"/>
    </xf>
    <xf numFmtId="0" fontId="16" fillId="0" borderId="15" xfId="0" applyFont="1" applyFill="1" applyBorder="1"/>
    <xf numFmtId="0" fontId="15" fillId="0" borderId="15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1" fontId="15" fillId="10" borderId="15" xfId="0" applyNumberFormat="1" applyFont="1" applyFill="1" applyBorder="1" applyAlignment="1">
      <alignment horizontal="center" vertical="center" wrapText="1"/>
    </xf>
    <xf numFmtId="10" fontId="15" fillId="10" borderId="15" xfId="0" applyNumberFormat="1" applyFont="1" applyFill="1" applyBorder="1" applyAlignment="1">
      <alignment horizontal="center" vertical="center" wrapText="1"/>
    </xf>
    <xf numFmtId="0" fontId="15" fillId="10" borderId="19" xfId="0" applyFont="1" applyFill="1" applyBorder="1" applyAlignment="1">
      <alignment horizontal="center" vertical="center" wrapText="1"/>
    </xf>
    <xf numFmtId="0" fontId="15" fillId="10" borderId="20" xfId="0" applyFont="1" applyFill="1" applyBorder="1" applyAlignment="1">
      <alignment horizontal="center" vertical="center" wrapText="1"/>
    </xf>
    <xf numFmtId="0" fontId="17" fillId="11" borderId="19" xfId="0" applyFont="1" applyFill="1" applyBorder="1" applyAlignment="1">
      <alignment vertical="center" wrapText="1"/>
    </xf>
    <xf numFmtId="0" fontId="17" fillId="11" borderId="20" xfId="0" applyFont="1" applyFill="1" applyBorder="1" applyAlignment="1">
      <alignment vertical="center" wrapText="1"/>
    </xf>
    <xf numFmtId="3" fontId="15" fillId="0" borderId="10" xfId="0" applyNumberFormat="1" applyFont="1" applyBorder="1" applyAlignment="1">
      <alignment horizontal="center" vertical="center"/>
    </xf>
    <xf numFmtId="3" fontId="15" fillId="0" borderId="13" xfId="0" applyNumberFormat="1" applyFont="1" applyBorder="1" applyAlignment="1">
      <alignment horizontal="center" vertical="center"/>
    </xf>
    <xf numFmtId="3" fontId="15" fillId="0" borderId="4" xfId="0" applyNumberFormat="1" applyFont="1" applyBorder="1" applyAlignment="1">
      <alignment horizontal="center" vertical="center"/>
    </xf>
    <xf numFmtId="10" fontId="15" fillId="0" borderId="11" xfId="0" applyNumberFormat="1" applyFont="1" applyBorder="1" applyAlignment="1">
      <alignment horizontal="center" vertical="center" wrapText="1"/>
    </xf>
    <xf numFmtId="10" fontId="15" fillId="0" borderId="7" xfId="0" applyNumberFormat="1" applyFont="1" applyBorder="1" applyAlignment="1">
      <alignment horizontal="center" vertical="center" wrapText="1"/>
    </xf>
    <xf numFmtId="10" fontId="15" fillId="0" borderId="3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3" borderId="19" xfId="0" applyFont="1" applyFill="1" applyBorder="1" applyAlignment="1">
      <alignment horizontal="center" vertical="center" wrapText="1"/>
    </xf>
    <xf numFmtId="0" fontId="17" fillId="3" borderId="20" xfId="0" applyFont="1" applyFill="1" applyBorder="1" applyAlignment="1">
      <alignment horizontal="center" vertical="center" wrapText="1"/>
    </xf>
    <xf numFmtId="0" fontId="17" fillId="3" borderId="19" xfId="0" applyFont="1" applyFill="1" applyBorder="1" applyAlignment="1">
      <alignment vertical="center" wrapText="1"/>
    </xf>
    <xf numFmtId="0" fontId="17" fillId="3" borderId="20" xfId="0" applyFont="1" applyFill="1" applyBorder="1" applyAlignment="1">
      <alignment vertical="center" wrapText="1"/>
    </xf>
    <xf numFmtId="10" fontId="15" fillId="0" borderId="10" xfId="0" applyNumberFormat="1" applyFont="1" applyBorder="1" applyAlignment="1">
      <alignment horizontal="center" vertical="center" wrapText="1"/>
    </xf>
    <xf numFmtId="10" fontId="15" fillId="0" borderId="4" xfId="0" applyNumberFormat="1" applyFont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/>
    </xf>
    <xf numFmtId="0" fontId="16" fillId="0" borderId="11" xfId="0" applyFont="1" applyBorder="1"/>
    <xf numFmtId="0" fontId="14" fillId="0" borderId="14" xfId="0" applyFont="1" applyBorder="1" applyAlignment="1">
      <alignment horizontal="center" vertical="center"/>
    </xf>
    <xf numFmtId="1" fontId="15" fillId="0" borderId="19" xfId="0" applyNumberFormat="1" applyFont="1" applyBorder="1" applyAlignment="1">
      <alignment horizontal="center" vertical="center" wrapText="1"/>
    </xf>
    <xf numFmtId="1" fontId="15" fillId="0" borderId="46" xfId="0" applyNumberFormat="1" applyFont="1" applyBorder="1" applyAlignment="1">
      <alignment horizontal="center" vertical="center" wrapText="1"/>
    </xf>
    <xf numFmtId="1" fontId="15" fillId="0" borderId="20" xfId="0" applyNumberFormat="1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3" fontId="15" fillId="0" borderId="11" xfId="0" applyNumberFormat="1" applyFont="1" applyBorder="1" applyAlignment="1">
      <alignment horizontal="center" vertical="center"/>
    </xf>
    <xf numFmtId="3" fontId="15" fillId="0" borderId="7" xfId="0" applyNumberFormat="1" applyFont="1" applyBorder="1" applyAlignment="1">
      <alignment horizontal="center" vertical="center"/>
    </xf>
    <xf numFmtId="3" fontId="15" fillId="0" borderId="3" xfId="0" applyNumberFormat="1" applyFont="1" applyBorder="1" applyAlignment="1">
      <alignment horizontal="center" vertical="center"/>
    </xf>
    <xf numFmtId="0" fontId="16" fillId="0" borderId="13" xfId="0" applyFont="1" applyBorder="1"/>
    <xf numFmtId="0" fontId="16" fillId="0" borderId="4" xfId="0" applyFont="1" applyBorder="1"/>
    <xf numFmtId="0" fontId="17" fillId="0" borderId="10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10" fontId="15" fillId="0" borderId="13" xfId="0" applyNumberFormat="1" applyFont="1" applyBorder="1" applyAlignment="1">
      <alignment horizontal="center" vertical="center" wrapText="1"/>
    </xf>
    <xf numFmtId="3" fontId="15" fillId="0" borderId="10" xfId="0" applyNumberFormat="1" applyFont="1" applyBorder="1" applyAlignment="1">
      <alignment horizontal="center" vertical="center" wrapText="1"/>
    </xf>
    <xf numFmtId="3" fontId="15" fillId="0" borderId="4" xfId="0" applyNumberFormat="1" applyFont="1" applyBorder="1" applyAlignment="1">
      <alignment horizontal="center" vertical="center" wrapText="1"/>
    </xf>
    <xf numFmtId="1" fontId="15" fillId="0" borderId="11" xfId="0" applyNumberFormat="1" applyFont="1" applyBorder="1" applyAlignment="1">
      <alignment horizontal="center" vertical="center" wrapText="1"/>
    </xf>
    <xf numFmtId="1" fontId="15" fillId="0" borderId="3" xfId="0" applyNumberFormat="1" applyFont="1" applyBorder="1" applyAlignment="1">
      <alignment horizontal="center" vertical="center" wrapText="1"/>
    </xf>
    <xf numFmtId="0" fontId="17" fillId="3" borderId="43" xfId="0" applyFont="1" applyFill="1" applyBorder="1" applyAlignment="1">
      <alignment vertical="center" wrapText="1"/>
    </xf>
    <xf numFmtId="0" fontId="17" fillId="3" borderId="44" xfId="0" applyFont="1" applyFill="1" applyBorder="1" applyAlignment="1">
      <alignment vertical="center" wrapText="1"/>
    </xf>
    <xf numFmtId="3" fontId="15" fillId="0" borderId="15" xfId="0" applyNumberFormat="1" applyFont="1" applyFill="1" applyBorder="1" applyAlignment="1">
      <alignment horizontal="center" vertical="center"/>
    </xf>
    <xf numFmtId="3" fontId="15" fillId="0" borderId="15" xfId="0" applyNumberFormat="1" applyFont="1" applyBorder="1" applyAlignment="1">
      <alignment horizontal="center" vertical="center" wrapText="1"/>
    </xf>
    <xf numFmtId="3" fontId="15" fillId="0" borderId="15" xfId="0" applyNumberFormat="1" applyFont="1" applyFill="1" applyBorder="1" applyAlignment="1">
      <alignment horizontal="center" vertical="center" wrapText="1"/>
    </xf>
    <xf numFmtId="1" fontId="15" fillId="0" borderId="15" xfId="0" applyNumberFormat="1" applyFont="1" applyFill="1" applyBorder="1" applyAlignment="1">
      <alignment horizontal="center" vertical="center" wrapText="1"/>
    </xf>
    <xf numFmtId="10" fontId="15" fillId="0" borderId="15" xfId="0" applyNumberFormat="1" applyFont="1" applyFill="1" applyBorder="1" applyAlignment="1">
      <alignment horizontal="center" vertical="center" wrapText="1"/>
    </xf>
    <xf numFmtId="3" fontId="15" fillId="0" borderId="21" xfId="0" applyNumberFormat="1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 wrapText="1"/>
    </xf>
    <xf numFmtId="3" fontId="17" fillId="3" borderId="10" xfId="0" applyNumberFormat="1" applyFont="1" applyFill="1" applyBorder="1" applyAlignment="1">
      <alignment horizontal="center" vertical="center" wrapText="1"/>
    </xf>
    <xf numFmtId="3" fontId="17" fillId="3" borderId="13" xfId="0" applyNumberFormat="1" applyFont="1" applyFill="1" applyBorder="1" applyAlignment="1">
      <alignment horizontal="center" vertical="center" wrapText="1"/>
    </xf>
    <xf numFmtId="3" fontId="17" fillId="3" borderId="4" xfId="0" applyNumberFormat="1" applyFont="1" applyFill="1" applyBorder="1" applyAlignment="1">
      <alignment horizontal="center" vertical="center" wrapText="1"/>
    </xf>
    <xf numFmtId="1" fontId="15" fillId="0" borderId="10" xfId="0" applyNumberFormat="1" applyFont="1" applyBorder="1" applyAlignment="1">
      <alignment horizontal="center" vertical="center" wrapText="1"/>
    </xf>
    <xf numFmtId="1" fontId="15" fillId="0" borderId="13" xfId="0" applyNumberFormat="1" applyFont="1" applyBorder="1" applyAlignment="1">
      <alignment horizontal="center" vertical="center" wrapText="1"/>
    </xf>
    <xf numFmtId="1" fontId="15" fillId="0" borderId="4" xfId="0" applyNumberFormat="1" applyFont="1" applyBorder="1" applyAlignment="1">
      <alignment horizontal="center" vertical="center" wrapText="1"/>
    </xf>
    <xf numFmtId="10" fontId="15" fillId="0" borderId="21" xfId="0" applyNumberFormat="1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1" fontId="15" fillId="0" borderId="7" xfId="0" applyNumberFormat="1" applyFont="1" applyBorder="1" applyAlignment="1">
      <alignment horizontal="center" vertical="center" wrapText="1"/>
    </xf>
    <xf numFmtId="0" fontId="17" fillId="3" borderId="15" xfId="0" applyFont="1" applyFill="1" applyBorder="1" applyAlignment="1">
      <alignment vertical="center" wrapText="1"/>
    </xf>
    <xf numFmtId="3" fontId="15" fillId="0" borderId="35" xfId="0" applyNumberFormat="1" applyFont="1" applyBorder="1" applyAlignment="1">
      <alignment horizontal="center" vertical="center"/>
    </xf>
    <xf numFmtId="3" fontId="15" fillId="0" borderId="29" xfId="0" applyNumberFormat="1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3" fontId="15" fillId="0" borderId="28" xfId="0" applyNumberFormat="1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7" fillId="3" borderId="21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1" fontId="15" fillId="0" borderId="43" xfId="0" applyNumberFormat="1" applyFont="1" applyBorder="1" applyAlignment="1">
      <alignment horizontal="center" vertical="center" wrapText="1"/>
    </xf>
    <xf numFmtId="1" fontId="15" fillId="0" borderId="18" xfId="0" applyNumberFormat="1" applyFont="1" applyBorder="1" applyAlignment="1">
      <alignment horizontal="center" vertical="center" wrapText="1"/>
    </xf>
    <xf numFmtId="1" fontId="15" fillId="0" borderId="44" xfId="0" applyNumberFormat="1" applyFont="1" applyBorder="1" applyAlignment="1">
      <alignment horizontal="center" vertical="center" wrapText="1"/>
    </xf>
    <xf numFmtId="10" fontId="15" fillId="0" borderId="28" xfId="0" applyNumberFormat="1" applyFont="1" applyBorder="1" applyAlignment="1">
      <alignment horizontal="center" vertical="center" wrapText="1"/>
    </xf>
    <xf numFmtId="10" fontId="15" fillId="0" borderId="35" xfId="0" applyNumberFormat="1" applyFont="1" applyBorder="1" applyAlignment="1">
      <alignment horizontal="center" vertical="center" wrapText="1"/>
    </xf>
    <xf numFmtId="10" fontId="15" fillId="0" borderId="29" xfId="0" applyNumberFormat="1" applyFont="1" applyBorder="1" applyAlignment="1">
      <alignment horizontal="center" vertical="center" wrapText="1"/>
    </xf>
    <xf numFmtId="10" fontId="15" fillId="0" borderId="19" xfId="0" applyNumberFormat="1" applyFont="1" applyBorder="1" applyAlignment="1">
      <alignment horizontal="center" vertical="center" wrapText="1"/>
    </xf>
    <xf numFmtId="10" fontId="15" fillId="0" borderId="46" xfId="0" applyNumberFormat="1" applyFont="1" applyBorder="1" applyAlignment="1">
      <alignment horizontal="center" vertical="center" wrapText="1"/>
    </xf>
    <xf numFmtId="10" fontId="15" fillId="0" borderId="20" xfId="0" applyNumberFormat="1" applyFont="1" applyBorder="1" applyAlignment="1">
      <alignment horizontal="center" vertical="center" wrapText="1"/>
    </xf>
    <xf numFmtId="3" fontId="15" fillId="0" borderId="19" xfId="0" applyNumberFormat="1" applyFont="1" applyBorder="1" applyAlignment="1">
      <alignment horizontal="center" vertical="center"/>
    </xf>
    <xf numFmtId="3" fontId="15" fillId="0" borderId="46" xfId="0" applyNumberFormat="1" applyFont="1" applyBorder="1" applyAlignment="1">
      <alignment horizontal="center" vertical="center"/>
    </xf>
    <xf numFmtId="3" fontId="15" fillId="0" borderId="20" xfId="0" applyNumberFormat="1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 wrapText="1"/>
    </xf>
    <xf numFmtId="0" fontId="17" fillId="3" borderId="46" xfId="0" applyFont="1" applyFill="1" applyBorder="1" applyAlignment="1">
      <alignment horizontal="center" vertical="center" wrapText="1"/>
    </xf>
    <xf numFmtId="3" fontId="15" fillId="0" borderId="13" xfId="0" applyNumberFormat="1" applyFont="1" applyBorder="1" applyAlignment="1">
      <alignment horizontal="center" vertical="center" wrapText="1"/>
    </xf>
    <xf numFmtId="3" fontId="15" fillId="0" borderId="46" xfId="3" applyNumberFormat="1" applyFont="1" applyBorder="1" applyAlignment="1">
      <alignment horizontal="center" vertical="center"/>
    </xf>
    <xf numFmtId="3" fontId="15" fillId="0" borderId="13" xfId="3" applyNumberFormat="1" applyFont="1" applyBorder="1" applyAlignment="1">
      <alignment horizontal="center" vertical="center"/>
    </xf>
    <xf numFmtId="10" fontId="15" fillId="0" borderId="19" xfId="3" applyNumberFormat="1" applyFont="1" applyBorder="1" applyAlignment="1">
      <alignment horizontal="center" vertical="center" wrapText="1"/>
    </xf>
    <xf numFmtId="10" fontId="15" fillId="0" borderId="46" xfId="3" applyNumberFormat="1" applyFont="1" applyBorder="1" applyAlignment="1">
      <alignment horizontal="center" vertical="center" wrapText="1"/>
    </xf>
    <xf numFmtId="0" fontId="15" fillId="0" borderId="40" xfId="3" applyFont="1" applyBorder="1" applyAlignment="1">
      <alignment horizontal="center" vertical="center" wrapText="1"/>
    </xf>
    <xf numFmtId="0" fontId="15" fillId="0" borderId="41" xfId="3" applyFont="1" applyBorder="1" applyAlignment="1">
      <alignment horizontal="center" vertical="center" wrapText="1"/>
    </xf>
    <xf numFmtId="0" fontId="15" fillId="0" borderId="42" xfId="3" applyFont="1" applyBorder="1" applyAlignment="1">
      <alignment horizontal="center" vertical="center" wrapText="1"/>
    </xf>
    <xf numFmtId="1" fontId="15" fillId="0" borderId="43" xfId="3" applyNumberFormat="1" applyFont="1" applyBorder="1" applyAlignment="1">
      <alignment horizontal="center" vertical="center" wrapText="1"/>
    </xf>
    <xf numFmtId="1" fontId="15" fillId="0" borderId="18" xfId="3" applyNumberFormat="1" applyFont="1" applyBorder="1" applyAlignment="1">
      <alignment horizontal="center" vertical="center" wrapText="1"/>
    </xf>
    <xf numFmtId="1" fontId="15" fillId="0" borderId="44" xfId="3" applyNumberFormat="1" applyFont="1" applyBorder="1" applyAlignment="1">
      <alignment horizontal="center" vertical="center" wrapText="1"/>
    </xf>
    <xf numFmtId="10" fontId="15" fillId="0" borderId="7" xfId="3" applyNumberFormat="1" applyFont="1" applyBorder="1" applyAlignment="1">
      <alignment horizontal="center" vertical="center" wrapText="1"/>
    </xf>
    <xf numFmtId="10" fontId="15" fillId="0" borderId="13" xfId="3" applyNumberFormat="1" applyFont="1" applyBorder="1" applyAlignment="1">
      <alignment horizontal="center" vertical="center" wrapText="1"/>
    </xf>
    <xf numFmtId="0" fontId="15" fillId="0" borderId="19" xfId="3" applyFont="1" applyBorder="1" applyAlignment="1">
      <alignment horizontal="center" vertical="center" wrapText="1"/>
    </xf>
    <xf numFmtId="0" fontId="15" fillId="0" borderId="46" xfId="3" applyFont="1" applyBorder="1" applyAlignment="1">
      <alignment horizontal="center" vertical="center" wrapText="1"/>
    </xf>
    <xf numFmtId="0" fontId="15" fillId="0" borderId="20" xfId="3" applyFont="1" applyBorder="1" applyAlignment="1">
      <alignment horizontal="center" vertical="center" wrapText="1"/>
    </xf>
    <xf numFmtId="0" fontId="15" fillId="0" borderId="10" xfId="3" applyFont="1" applyBorder="1" applyAlignment="1">
      <alignment horizontal="center" vertical="center" wrapText="1"/>
    </xf>
    <xf numFmtId="0" fontId="15" fillId="0" borderId="13" xfId="3" applyFont="1" applyBorder="1" applyAlignment="1">
      <alignment horizontal="center" vertical="center" wrapText="1"/>
    </xf>
    <xf numFmtId="3" fontId="15" fillId="0" borderId="20" xfId="3" applyNumberFormat="1" applyFont="1" applyBorder="1" applyAlignment="1">
      <alignment horizontal="center" vertical="center"/>
    </xf>
    <xf numFmtId="3" fontId="15" fillId="0" borderId="15" xfId="3" applyNumberFormat="1" applyFont="1" applyBorder="1" applyAlignment="1">
      <alignment horizontal="center" vertical="center"/>
    </xf>
    <xf numFmtId="0" fontId="15" fillId="0" borderId="21" xfId="3" applyFont="1" applyBorder="1" applyAlignment="1">
      <alignment horizontal="center" vertical="center" wrapText="1"/>
    </xf>
    <xf numFmtId="0" fontId="15" fillId="0" borderId="28" xfId="3" applyFont="1" applyBorder="1" applyAlignment="1">
      <alignment horizontal="center" vertical="center" wrapText="1"/>
    </xf>
    <xf numFmtId="3" fontId="17" fillId="3" borderId="13" xfId="3" applyNumberFormat="1" applyFont="1" applyFill="1" applyBorder="1" applyAlignment="1">
      <alignment horizontal="center" vertical="center" wrapText="1"/>
    </xf>
    <xf numFmtId="1" fontId="15" fillId="0" borderId="13" xfId="3" applyNumberFormat="1" applyFont="1" applyBorder="1" applyAlignment="1">
      <alignment horizontal="center" vertical="center" wrapText="1"/>
    </xf>
    <xf numFmtId="3" fontId="15" fillId="0" borderId="19" xfId="3" applyNumberFormat="1" applyFont="1" applyBorder="1" applyAlignment="1">
      <alignment horizontal="center" vertical="center" wrapText="1"/>
    </xf>
    <xf numFmtId="3" fontId="15" fillId="0" borderId="46" xfId="3" applyNumberFormat="1" applyFont="1" applyBorder="1" applyAlignment="1">
      <alignment horizontal="center" vertical="center" wrapText="1"/>
    </xf>
    <xf numFmtId="1" fontId="15" fillId="0" borderId="20" xfId="3" applyNumberFormat="1" applyFont="1" applyFill="1" applyBorder="1" applyAlignment="1">
      <alignment horizontal="center" vertical="center" wrapText="1"/>
    </xf>
    <xf numFmtId="1" fontId="15" fillId="0" borderId="15" xfId="3" applyNumberFormat="1" applyFont="1" applyFill="1" applyBorder="1" applyAlignment="1">
      <alignment horizontal="center" vertical="center" wrapText="1"/>
    </xf>
    <xf numFmtId="1" fontId="15" fillId="0" borderId="19" xfId="3" applyNumberFormat="1" applyFont="1" applyFill="1" applyBorder="1" applyAlignment="1">
      <alignment horizontal="center" vertical="center" wrapText="1"/>
    </xf>
    <xf numFmtId="0" fontId="15" fillId="0" borderId="24" xfId="3" applyFont="1" applyBorder="1" applyAlignment="1">
      <alignment horizontal="center" vertical="center" wrapText="1"/>
    </xf>
    <xf numFmtId="0" fontId="15" fillId="0" borderId="0" xfId="3" applyFont="1" applyBorder="1" applyAlignment="1">
      <alignment horizontal="center" vertical="center" wrapText="1"/>
    </xf>
    <xf numFmtId="0" fontId="14" fillId="0" borderId="15" xfId="3" applyFont="1" applyBorder="1" applyAlignment="1">
      <alignment horizontal="center" vertical="center"/>
    </xf>
    <xf numFmtId="0" fontId="15" fillId="0" borderId="15" xfId="3" applyFont="1" applyFill="1" applyBorder="1" applyAlignment="1">
      <alignment horizontal="center" vertical="center" wrapText="1"/>
    </xf>
    <xf numFmtId="3" fontId="15" fillId="0" borderId="20" xfId="3" applyNumberFormat="1" applyFont="1" applyBorder="1" applyAlignment="1">
      <alignment horizontal="center" vertical="center" wrapText="1"/>
    </xf>
    <xf numFmtId="1" fontId="15" fillId="0" borderId="20" xfId="3" applyNumberFormat="1" applyFont="1" applyBorder="1" applyAlignment="1">
      <alignment horizontal="center" vertical="center" wrapText="1"/>
    </xf>
    <xf numFmtId="1" fontId="15" fillId="0" borderId="15" xfId="3" applyNumberFormat="1" applyFont="1" applyBorder="1" applyAlignment="1">
      <alignment horizontal="center" vertical="center" wrapText="1"/>
    </xf>
    <xf numFmtId="0" fontId="14" fillId="0" borderId="10" xfId="3" applyFont="1" applyBorder="1" applyAlignment="1">
      <alignment horizontal="center" vertical="center"/>
    </xf>
    <xf numFmtId="0" fontId="14" fillId="0" borderId="13" xfId="3" applyFont="1" applyBorder="1" applyAlignment="1">
      <alignment horizontal="center" vertical="center"/>
    </xf>
    <xf numFmtId="0" fontId="15" fillId="0" borderId="6" xfId="3" applyFont="1" applyBorder="1" applyAlignment="1">
      <alignment horizontal="center" vertical="center" wrapText="1"/>
    </xf>
    <xf numFmtId="3" fontId="15" fillId="0" borderId="39" xfId="3" applyNumberFormat="1" applyFont="1" applyBorder="1" applyAlignment="1">
      <alignment horizontal="center" vertical="center" wrapText="1"/>
    </xf>
    <xf numFmtId="3" fontId="15" fillId="0" borderId="6" xfId="3" applyNumberFormat="1" applyFont="1" applyBorder="1" applyAlignment="1">
      <alignment horizontal="center" vertical="center" wrapText="1"/>
    </xf>
    <xf numFmtId="3" fontId="15" fillId="0" borderId="15" xfId="3" applyNumberFormat="1" applyFont="1" applyBorder="1" applyAlignment="1">
      <alignment horizontal="center" vertical="center" wrapText="1"/>
    </xf>
    <xf numFmtId="1" fontId="15" fillId="0" borderId="0" xfId="3" applyNumberFormat="1" applyFont="1" applyBorder="1" applyAlignment="1">
      <alignment horizontal="center" vertical="center" wrapText="1"/>
    </xf>
    <xf numFmtId="0" fontId="15" fillId="0" borderId="7" xfId="3" applyFont="1" applyBorder="1" applyAlignment="1">
      <alignment horizontal="center" vertical="center" wrapText="1"/>
    </xf>
    <xf numFmtId="10" fontId="15" fillId="0" borderId="20" xfId="3" applyNumberFormat="1" applyFont="1" applyBorder="1" applyAlignment="1">
      <alignment horizontal="center" vertical="center" wrapText="1"/>
    </xf>
    <xf numFmtId="10" fontId="15" fillId="0" borderId="15" xfId="3" applyNumberFormat="1" applyFont="1" applyBorder="1" applyAlignment="1">
      <alignment horizontal="center" vertical="center" wrapText="1"/>
    </xf>
    <xf numFmtId="0" fontId="16" fillId="0" borderId="13" xfId="3" applyFont="1" applyBorder="1"/>
    <xf numFmtId="0" fontId="15" fillId="0" borderId="27" xfId="3" applyFont="1" applyBorder="1" applyAlignment="1">
      <alignment horizontal="center" vertical="center" wrapText="1"/>
    </xf>
    <xf numFmtId="0" fontId="15" fillId="0" borderId="37" xfId="3" applyFont="1" applyBorder="1" applyAlignment="1">
      <alignment horizontal="center" vertical="center" wrapText="1"/>
    </xf>
    <xf numFmtId="1" fontId="15" fillId="0" borderId="35" xfId="3" applyNumberFormat="1" applyFont="1" applyBorder="1" applyAlignment="1">
      <alignment horizontal="center" vertical="center" wrapText="1"/>
    </xf>
    <xf numFmtId="1" fontId="15" fillId="0" borderId="7" xfId="3" applyNumberFormat="1" applyFont="1" applyBorder="1" applyAlignment="1">
      <alignment horizontal="center" vertical="center" wrapText="1"/>
    </xf>
    <xf numFmtId="3" fontId="15" fillId="0" borderId="19" xfId="3" applyNumberFormat="1" applyFont="1" applyFill="1" applyBorder="1" applyAlignment="1">
      <alignment horizontal="center" vertical="center" wrapText="1"/>
    </xf>
    <xf numFmtId="3" fontId="15" fillId="0" borderId="46" xfId="3" applyNumberFormat="1" applyFont="1" applyFill="1" applyBorder="1" applyAlignment="1">
      <alignment horizontal="center" vertical="center" wrapText="1"/>
    </xf>
    <xf numFmtId="1" fontId="15" fillId="0" borderId="19" xfId="3" applyNumberFormat="1" applyFont="1" applyBorder="1" applyAlignment="1">
      <alignment horizontal="center" vertical="center" wrapText="1"/>
    </xf>
    <xf numFmtId="3" fontId="15" fillId="0" borderId="19" xfId="3" applyNumberFormat="1" applyFont="1" applyBorder="1" applyAlignment="1">
      <alignment horizontal="center" vertical="center"/>
    </xf>
    <xf numFmtId="3" fontId="15" fillId="0" borderId="21" xfId="3" applyNumberFormat="1" applyFont="1" applyBorder="1" applyAlignment="1">
      <alignment horizontal="center" vertical="center" wrapText="1"/>
    </xf>
    <xf numFmtId="3" fontId="15" fillId="0" borderId="13" xfId="3" applyNumberFormat="1" applyFont="1" applyBorder="1" applyAlignment="1">
      <alignment horizontal="center" vertical="center" wrapText="1"/>
    </xf>
    <xf numFmtId="3" fontId="15" fillId="0" borderId="28" xfId="3" applyNumberFormat="1" applyFont="1" applyBorder="1" applyAlignment="1">
      <alignment horizontal="center" vertical="center" wrapText="1"/>
    </xf>
    <xf numFmtId="0" fontId="15" fillId="0" borderId="4" xfId="3" applyFont="1" applyBorder="1" applyAlignment="1">
      <alignment horizontal="center" vertical="center" wrapText="1"/>
    </xf>
    <xf numFmtId="0" fontId="16" fillId="0" borderId="15" xfId="3" applyFont="1" applyBorder="1"/>
    <xf numFmtId="3" fontId="17" fillId="3" borderId="21" xfId="3" applyNumberFormat="1" applyFont="1" applyFill="1" applyBorder="1" applyAlignment="1">
      <alignment horizontal="center" vertical="center" wrapText="1"/>
    </xf>
    <xf numFmtId="0" fontId="15" fillId="0" borderId="11" xfId="3" applyFont="1" applyBorder="1" applyAlignment="1">
      <alignment horizontal="center" vertical="center" wrapText="1"/>
    </xf>
    <xf numFmtId="3" fontId="17" fillId="3" borderId="19" xfId="3" applyNumberFormat="1" applyFont="1" applyFill="1" applyBorder="1" applyAlignment="1">
      <alignment horizontal="center" vertical="center" wrapText="1"/>
    </xf>
    <xf numFmtId="3" fontId="17" fillId="3" borderId="46" xfId="3" applyNumberFormat="1" applyFont="1" applyFill="1" applyBorder="1" applyAlignment="1">
      <alignment horizontal="center" vertical="center" wrapText="1"/>
    </xf>
    <xf numFmtId="3" fontId="17" fillId="3" borderId="20" xfId="3" applyNumberFormat="1" applyFont="1" applyFill="1" applyBorder="1" applyAlignment="1">
      <alignment horizontal="center" vertical="center" wrapText="1"/>
    </xf>
    <xf numFmtId="1" fontId="15" fillId="0" borderId="46" xfId="3" applyNumberFormat="1" applyFont="1" applyBorder="1" applyAlignment="1">
      <alignment horizontal="center" vertical="center" wrapText="1"/>
    </xf>
    <xf numFmtId="0" fontId="14" fillId="0" borderId="19" xfId="3" applyFont="1" applyBorder="1" applyAlignment="1">
      <alignment horizontal="center" vertical="center"/>
    </xf>
    <xf numFmtId="0" fontId="14" fillId="0" borderId="46" xfId="3" applyFont="1" applyBorder="1" applyAlignment="1">
      <alignment horizontal="center" vertical="center"/>
    </xf>
    <xf numFmtId="10" fontId="15" fillId="0" borderId="18" xfId="3" applyNumberFormat="1" applyFont="1" applyBorder="1" applyAlignment="1">
      <alignment horizontal="center" vertical="center" wrapText="1"/>
    </xf>
    <xf numFmtId="3" fontId="15" fillId="0" borderId="24" xfId="3" applyNumberFormat="1" applyFont="1" applyBorder="1" applyAlignment="1">
      <alignment horizontal="center" vertical="center" wrapText="1"/>
    </xf>
    <xf numFmtId="3" fontId="15" fillId="0" borderId="0" xfId="3" applyNumberFormat="1" applyFont="1" applyBorder="1" applyAlignment="1">
      <alignment horizontal="center" vertical="center" wrapText="1"/>
    </xf>
    <xf numFmtId="0" fontId="14" fillId="0" borderId="21" xfId="3" applyFont="1" applyBorder="1" applyAlignment="1">
      <alignment horizontal="center" vertical="center"/>
    </xf>
    <xf numFmtId="3" fontId="17" fillId="3" borderId="28" xfId="3" applyNumberFormat="1" applyFont="1" applyFill="1" applyBorder="1" applyAlignment="1">
      <alignment horizontal="center" vertical="center" wrapText="1"/>
    </xf>
    <xf numFmtId="0" fontId="14" fillId="0" borderId="6" xfId="3" applyFont="1" applyBorder="1" applyAlignment="1">
      <alignment horizontal="center" vertical="center"/>
    </xf>
    <xf numFmtId="0" fontId="15" fillId="0" borderId="15" xfId="3" applyFont="1" applyBorder="1" applyAlignment="1">
      <alignment horizontal="center" vertical="center" wrapText="1"/>
    </xf>
    <xf numFmtId="3" fontId="17" fillId="3" borderId="15" xfId="3" applyNumberFormat="1" applyFont="1" applyFill="1" applyBorder="1" applyAlignment="1">
      <alignment horizontal="center" vertical="center" wrapText="1"/>
    </xf>
    <xf numFmtId="3" fontId="15" fillId="0" borderId="4" xfId="3" applyNumberFormat="1" applyFont="1" applyBorder="1" applyAlignment="1">
      <alignment horizontal="center" vertical="center" wrapText="1"/>
    </xf>
    <xf numFmtId="1" fontId="15" fillId="0" borderId="17" xfId="3" applyNumberFormat="1" applyFont="1" applyBorder="1" applyAlignment="1">
      <alignment horizontal="center" vertical="center" wrapText="1"/>
    </xf>
    <xf numFmtId="0" fontId="15" fillId="0" borderId="13" xfId="3" applyFont="1" applyFill="1" applyBorder="1" applyAlignment="1">
      <alignment horizontal="center" vertical="center" wrapText="1"/>
    </xf>
    <xf numFmtId="3" fontId="17" fillId="0" borderId="13" xfId="3" applyNumberFormat="1" applyFont="1" applyBorder="1" applyAlignment="1">
      <alignment horizontal="center" vertical="center" wrapText="1"/>
    </xf>
    <xf numFmtId="10" fontId="15" fillId="0" borderId="10" xfId="3" applyNumberFormat="1" applyFont="1" applyBorder="1" applyAlignment="1">
      <alignment horizontal="center" vertical="center" wrapText="1"/>
    </xf>
    <xf numFmtId="3" fontId="15" fillId="0" borderId="10" xfId="3" applyNumberFormat="1" applyFont="1" applyBorder="1" applyAlignment="1">
      <alignment horizontal="center" vertical="center"/>
    </xf>
    <xf numFmtId="3" fontId="17" fillId="3" borderId="43" xfId="3" applyNumberFormat="1" applyFont="1" applyFill="1" applyBorder="1" applyAlignment="1">
      <alignment horizontal="center" vertical="center" wrapText="1"/>
    </xf>
    <xf numFmtId="3" fontId="17" fillId="3" borderId="18" xfId="3" applyNumberFormat="1" applyFont="1" applyFill="1" applyBorder="1" applyAlignment="1">
      <alignment horizontal="center" vertical="center" wrapText="1"/>
    </xf>
    <xf numFmtId="0" fontId="16" fillId="0" borderId="13" xfId="3" applyFont="1" applyFill="1" applyBorder="1"/>
    <xf numFmtId="0" fontId="16" fillId="0" borderId="6" xfId="3" applyFont="1" applyFill="1" applyBorder="1"/>
    <xf numFmtId="3" fontId="15" fillId="0" borderId="13" xfId="3" applyNumberFormat="1" applyFont="1" applyFill="1" applyBorder="1" applyAlignment="1">
      <alignment horizontal="center" vertical="center" wrapText="1"/>
    </xf>
    <xf numFmtId="0" fontId="14" fillId="0" borderId="15" xfId="3" applyFont="1" applyFill="1" applyBorder="1" applyAlignment="1">
      <alignment horizontal="center" vertical="center"/>
    </xf>
    <xf numFmtId="3" fontId="15" fillId="0" borderId="7" xfId="3" applyNumberFormat="1" applyFont="1" applyFill="1" applyBorder="1" applyAlignment="1">
      <alignment horizontal="center" vertical="center" wrapText="1"/>
    </xf>
    <xf numFmtId="3" fontId="17" fillId="0" borderId="13" xfId="3" applyNumberFormat="1" applyFont="1" applyFill="1" applyBorder="1" applyAlignment="1">
      <alignment horizontal="center" vertical="center" wrapText="1"/>
    </xf>
    <xf numFmtId="3" fontId="17" fillId="0" borderId="28" xfId="3" applyNumberFormat="1" applyFont="1" applyFill="1" applyBorder="1" applyAlignment="1">
      <alignment horizontal="center" vertical="center" wrapText="1"/>
    </xf>
    <xf numFmtId="3" fontId="15" fillId="0" borderId="21" xfId="3" applyNumberFormat="1" applyFont="1" applyBorder="1" applyAlignment="1">
      <alignment horizontal="center" vertical="center"/>
    </xf>
    <xf numFmtId="3" fontId="15" fillId="0" borderId="28" xfId="3" applyNumberFormat="1" applyFont="1" applyBorder="1" applyAlignment="1">
      <alignment horizontal="center" vertical="center"/>
    </xf>
    <xf numFmtId="10" fontId="15" fillId="0" borderId="21" xfId="3" applyNumberFormat="1" applyFont="1" applyBorder="1" applyAlignment="1">
      <alignment horizontal="center" vertical="center" wrapText="1"/>
    </xf>
    <xf numFmtId="1" fontId="15" fillId="0" borderId="11" xfId="3" applyNumberFormat="1" applyFont="1" applyBorder="1" applyAlignment="1">
      <alignment horizontal="center" vertical="center" wrapText="1"/>
    </xf>
    <xf numFmtId="3" fontId="15" fillId="0" borderId="7" xfId="3" applyNumberFormat="1" applyFont="1" applyBorder="1" applyAlignment="1">
      <alignment horizontal="center" vertical="center" wrapText="1"/>
    </xf>
    <xf numFmtId="3" fontId="15" fillId="0" borderId="29" xfId="3" applyNumberFormat="1" applyFont="1" applyBorder="1" applyAlignment="1">
      <alignment horizontal="center" vertical="center" wrapText="1"/>
    </xf>
    <xf numFmtId="3" fontId="15" fillId="0" borderId="41" xfId="3" applyNumberFormat="1" applyFont="1" applyBorder="1" applyAlignment="1">
      <alignment horizontal="center" vertical="center" wrapText="1"/>
    </xf>
    <xf numFmtId="1" fontId="15" fillId="0" borderId="14" xfId="3" applyNumberFormat="1" applyFont="1" applyBorder="1" applyAlignment="1">
      <alignment horizontal="center" vertical="center" wrapText="1"/>
    </xf>
    <xf numFmtId="0" fontId="14" fillId="0" borderId="41" xfId="3" applyFont="1" applyFill="1" applyBorder="1" applyAlignment="1">
      <alignment horizontal="center" vertical="center"/>
    </xf>
    <xf numFmtId="0" fontId="14" fillId="0" borderId="42" xfId="3" applyFont="1" applyFill="1" applyBorder="1" applyAlignment="1">
      <alignment horizontal="center" vertical="center"/>
    </xf>
    <xf numFmtId="0" fontId="15" fillId="0" borderId="0" xfId="3" applyFont="1" applyFill="1" applyBorder="1" applyAlignment="1">
      <alignment horizontal="center" vertical="center" wrapText="1"/>
    </xf>
    <xf numFmtId="0" fontId="15" fillId="0" borderId="25" xfId="3" applyFont="1" applyFill="1" applyBorder="1" applyAlignment="1">
      <alignment horizontal="center" vertical="center" wrapText="1"/>
    </xf>
    <xf numFmtId="3" fontId="15" fillId="0" borderId="26" xfId="3" applyNumberFormat="1" applyFont="1" applyBorder="1" applyAlignment="1">
      <alignment horizontal="center" vertical="center" wrapText="1"/>
    </xf>
    <xf numFmtId="0" fontId="16" fillId="0" borderId="4" xfId="3" applyFont="1" applyBorder="1"/>
    <xf numFmtId="10" fontId="15" fillId="0" borderId="11" xfId="3" applyNumberFormat="1" applyFont="1" applyBorder="1" applyAlignment="1">
      <alignment horizontal="center" vertical="center" wrapText="1"/>
    </xf>
    <xf numFmtId="10" fontId="15" fillId="0" borderId="29" xfId="3" applyNumberFormat="1" applyFont="1" applyBorder="1" applyAlignment="1">
      <alignment horizontal="center" vertical="center" wrapText="1"/>
    </xf>
    <xf numFmtId="0" fontId="31" fillId="0" borderId="25" xfId="3" applyFont="1" applyBorder="1" applyAlignment="1">
      <alignment horizontal="center" vertical="center"/>
    </xf>
    <xf numFmtId="0" fontId="14" fillId="0" borderId="19" xfId="3" applyFont="1" applyFill="1" applyBorder="1" applyAlignment="1">
      <alignment horizontal="center" vertical="center"/>
    </xf>
    <xf numFmtId="0" fontId="15" fillId="0" borderId="7" xfId="3" applyFont="1" applyFill="1" applyBorder="1" applyAlignment="1">
      <alignment horizontal="center" vertical="center" wrapText="1"/>
    </xf>
    <xf numFmtId="3" fontId="15" fillId="0" borderId="37" xfId="3" applyNumberFormat="1" applyFont="1" applyFill="1" applyBorder="1" applyAlignment="1">
      <alignment horizontal="center" vertical="center" wrapText="1"/>
    </xf>
    <xf numFmtId="3" fontId="15" fillId="0" borderId="38" xfId="3" applyNumberFormat="1" applyFont="1" applyFill="1" applyBorder="1" applyAlignment="1">
      <alignment horizontal="center" vertical="center" wrapText="1"/>
    </xf>
    <xf numFmtId="10" fontId="15" fillId="0" borderId="15" xfId="3" applyNumberFormat="1" applyFont="1" applyFill="1" applyBorder="1" applyAlignment="1">
      <alignment horizontal="center" vertical="center" wrapText="1"/>
    </xf>
    <xf numFmtId="0" fontId="15" fillId="0" borderId="41" xfId="3" applyFont="1" applyFill="1" applyBorder="1" applyAlignment="1">
      <alignment horizontal="center" vertical="center" wrapText="1"/>
    </xf>
    <xf numFmtId="0" fontId="15" fillId="0" borderId="42" xfId="3" applyFont="1" applyFill="1" applyBorder="1" applyAlignment="1">
      <alignment horizontal="center" vertical="center" wrapText="1"/>
    </xf>
    <xf numFmtId="0" fontId="36" fillId="0" borderId="0" xfId="3" applyFont="1" applyAlignment="1">
      <alignment horizontal="center" wrapText="1"/>
    </xf>
    <xf numFmtId="0" fontId="14" fillId="0" borderId="28" xfId="3" applyFont="1" applyBorder="1" applyAlignment="1">
      <alignment horizontal="center" vertical="center"/>
    </xf>
    <xf numFmtId="0" fontId="14" fillId="0" borderId="12" xfId="3" applyFont="1" applyBorder="1" applyAlignment="1">
      <alignment horizontal="center" vertical="center"/>
    </xf>
    <xf numFmtId="0" fontId="16" fillId="0" borderId="6" xfId="3" applyFont="1" applyBorder="1"/>
    <xf numFmtId="10" fontId="15" fillId="0" borderId="35" xfId="3" applyNumberFormat="1" applyFont="1" applyBorder="1" applyAlignment="1">
      <alignment horizontal="center" vertical="center" wrapText="1"/>
    </xf>
    <xf numFmtId="0" fontId="14" fillId="0" borderId="4" xfId="3" applyFont="1" applyBorder="1" applyAlignment="1">
      <alignment horizontal="center" vertical="center"/>
    </xf>
    <xf numFmtId="0" fontId="14" fillId="0" borderId="13" xfId="3" applyFont="1" applyFill="1" applyBorder="1" applyAlignment="1">
      <alignment horizontal="center" vertical="center"/>
    </xf>
    <xf numFmtId="1" fontId="15" fillId="0" borderId="41" xfId="3" applyNumberFormat="1" applyFont="1" applyFill="1" applyBorder="1" applyAlignment="1">
      <alignment horizontal="center" vertical="center" wrapText="1"/>
    </xf>
    <xf numFmtId="10" fontId="15" fillId="0" borderId="24" xfId="3" applyNumberFormat="1" applyFont="1" applyFill="1" applyBorder="1" applyAlignment="1">
      <alignment horizontal="center" vertical="center" wrapText="1"/>
    </xf>
    <xf numFmtId="10" fontId="15" fillId="0" borderId="0" xfId="3" applyNumberFormat="1" applyFont="1" applyFill="1" applyBorder="1" applyAlignment="1">
      <alignment horizontal="center" vertical="center" wrapText="1"/>
    </xf>
    <xf numFmtId="3" fontId="15" fillId="0" borderId="15" xfId="3" applyNumberFormat="1" applyFont="1" applyFill="1" applyBorder="1" applyAlignment="1">
      <alignment horizontal="center" vertical="center"/>
    </xf>
    <xf numFmtId="10" fontId="15" fillId="0" borderId="27" xfId="3" applyNumberFormat="1" applyFont="1" applyBorder="1" applyAlignment="1">
      <alignment horizontal="center" vertical="center" wrapText="1"/>
    </xf>
    <xf numFmtId="10" fontId="15" fillId="0" borderId="37" xfId="3" applyNumberFormat="1" applyFont="1" applyBorder="1" applyAlignment="1">
      <alignment horizontal="center" vertical="center" wrapText="1"/>
    </xf>
    <xf numFmtId="10" fontId="15" fillId="0" borderId="38" xfId="3" applyNumberFormat="1" applyFont="1" applyBorder="1" applyAlignment="1">
      <alignment horizontal="center" vertical="center" wrapText="1"/>
    </xf>
    <xf numFmtId="10" fontId="15" fillId="0" borderId="28" xfId="3" applyNumberFormat="1" applyFont="1" applyBorder="1" applyAlignment="1">
      <alignment horizontal="center" vertical="center" wrapText="1"/>
    </xf>
    <xf numFmtId="0" fontId="30" fillId="0" borderId="71" xfId="42" applyFont="1" applyBorder="1" applyAlignment="1">
      <alignment horizontal="center"/>
    </xf>
    <xf numFmtId="0" fontId="30" fillId="0" borderId="0" xfId="42" applyFont="1" applyBorder="1" applyAlignment="1">
      <alignment horizontal="center"/>
    </xf>
    <xf numFmtId="0" fontId="13" fillId="0" borderId="75" xfId="3" applyFont="1" applyFill="1" applyBorder="1" applyAlignment="1">
      <alignment horizontal="center" vertical="center" wrapText="1"/>
    </xf>
    <xf numFmtId="0" fontId="13" fillId="0" borderId="77" xfId="3" applyFont="1" applyFill="1" applyBorder="1" applyAlignment="1">
      <alignment horizontal="center" vertical="center" wrapText="1"/>
    </xf>
    <xf numFmtId="0" fontId="13" fillId="0" borderId="79" xfId="3" applyFont="1" applyFill="1" applyBorder="1" applyAlignment="1">
      <alignment horizontal="center" vertical="center" wrapText="1"/>
    </xf>
    <xf numFmtId="14" fontId="26" fillId="0" borderId="76" xfId="42" applyNumberFormat="1" applyFont="1" applyBorder="1" applyAlignment="1">
      <alignment horizontal="center" vertical="center"/>
    </xf>
    <xf numFmtId="14" fontId="26" fillId="0" borderId="78" xfId="42" applyNumberFormat="1" applyFont="1" applyBorder="1" applyAlignment="1">
      <alignment horizontal="center" vertical="center"/>
    </xf>
    <xf numFmtId="0" fontId="26" fillId="0" borderId="78" xfId="42" applyFont="1" applyBorder="1" applyAlignment="1">
      <alignment horizontal="center" vertical="center"/>
    </xf>
    <xf numFmtId="0" fontId="30" fillId="0" borderId="0" xfId="66" applyFont="1" applyBorder="1" applyAlignment="1">
      <alignment horizontal="center"/>
    </xf>
    <xf numFmtId="0" fontId="26" fillId="0" borderId="63" xfId="66" applyFont="1" applyBorder="1" applyAlignment="1">
      <alignment horizontal="center" vertical="center"/>
    </xf>
    <xf numFmtId="0" fontId="26" fillId="0" borderId="87" xfId="66" applyFont="1" applyBorder="1" applyAlignment="1">
      <alignment horizontal="center" vertical="center"/>
    </xf>
    <xf numFmtId="0" fontId="26" fillId="0" borderId="64" xfId="66" applyFont="1" applyBorder="1" applyAlignment="1">
      <alignment horizontal="center" vertical="center"/>
    </xf>
    <xf numFmtId="0" fontId="26" fillId="0" borderId="85" xfId="66" applyFont="1" applyBorder="1" applyAlignment="1">
      <alignment horizontal="center" vertical="center"/>
    </xf>
    <xf numFmtId="14" fontId="26" fillId="0" borderId="64" xfId="66" applyNumberFormat="1" applyFont="1" applyBorder="1" applyAlignment="1">
      <alignment horizontal="center"/>
    </xf>
    <xf numFmtId="0" fontId="26" fillId="0" borderId="85" xfId="66" applyFont="1" applyBorder="1" applyAlignment="1">
      <alignment horizontal="center"/>
    </xf>
    <xf numFmtId="14" fontId="26" fillId="0" borderId="88" xfId="66" applyNumberFormat="1" applyFont="1" applyBorder="1" applyAlignment="1">
      <alignment horizontal="center"/>
    </xf>
    <xf numFmtId="0" fontId="26" fillId="0" borderId="90" xfId="66" applyFont="1" applyBorder="1" applyAlignment="1">
      <alignment horizontal="center"/>
    </xf>
    <xf numFmtId="0" fontId="30" fillId="0" borderId="0" xfId="3" applyFont="1" applyFill="1" applyAlignment="1">
      <alignment horizontal="center" vertical="center" wrapText="1"/>
    </xf>
    <xf numFmtId="0" fontId="25" fillId="0" borderId="26" xfId="3" applyFont="1" applyFill="1" applyBorder="1" applyAlignment="1">
      <alignment horizontal="center" vertical="center" wrapText="1"/>
    </xf>
    <xf numFmtId="0" fontId="25" fillId="0" borderId="48" xfId="3" applyFont="1" applyFill="1" applyBorder="1" applyAlignment="1">
      <alignment horizontal="center" vertical="center" wrapText="1"/>
    </xf>
    <xf numFmtId="0" fontId="24" fillId="0" borderId="19" xfId="3" applyFont="1" applyFill="1" applyBorder="1" applyAlignment="1">
      <alignment horizontal="center" vertical="center"/>
    </xf>
    <xf numFmtId="0" fontId="24" fillId="0" borderId="20" xfId="3" applyFont="1" applyFill="1" applyBorder="1" applyAlignment="1">
      <alignment horizontal="center" vertical="center"/>
    </xf>
    <xf numFmtId="0" fontId="25" fillId="0" borderId="19" xfId="3" applyFont="1" applyFill="1" applyBorder="1" applyAlignment="1">
      <alignment horizontal="center" vertical="center" wrapText="1"/>
    </xf>
    <xf numFmtId="0" fontId="25" fillId="0" borderId="20" xfId="3" applyFont="1" applyFill="1" applyBorder="1" applyAlignment="1">
      <alignment horizontal="center" vertical="center" wrapText="1"/>
    </xf>
    <xf numFmtId="0" fontId="19" fillId="8" borderId="0" xfId="3" applyFont="1" applyFill="1" applyAlignment="1"/>
    <xf numFmtId="0" fontId="14" fillId="8" borderId="15" xfId="3" applyFont="1" applyFill="1" applyBorder="1" applyAlignment="1">
      <alignment horizontal="center" vertical="center"/>
    </xf>
    <xf numFmtId="0" fontId="15" fillId="8" borderId="35" xfId="3" applyFont="1" applyFill="1" applyBorder="1" applyAlignment="1">
      <alignment horizontal="center" vertical="center" wrapText="1"/>
    </xf>
    <xf numFmtId="3" fontId="15" fillId="8" borderId="27" xfId="3" applyNumberFormat="1" applyFont="1" applyFill="1" applyBorder="1" applyAlignment="1">
      <alignment horizontal="center" vertical="center" wrapText="1"/>
    </xf>
    <xf numFmtId="0" fontId="15" fillId="8" borderId="40" xfId="3" applyFont="1" applyFill="1" applyBorder="1" applyAlignment="1">
      <alignment horizontal="center" vertical="center" wrapText="1"/>
    </xf>
    <xf numFmtId="0" fontId="15" fillId="8" borderId="15" xfId="3" applyFont="1" applyFill="1" applyBorder="1" applyAlignment="1">
      <alignment horizontal="center" vertical="center" wrapText="1"/>
    </xf>
    <xf numFmtId="0" fontId="17" fillId="8" borderId="15" xfId="3" applyFont="1" applyFill="1" applyBorder="1" applyAlignment="1">
      <alignment vertical="center" wrapText="1"/>
    </xf>
    <xf numFmtId="0" fontId="15" fillId="8" borderId="7" xfId="3" applyFont="1" applyFill="1" applyBorder="1" applyAlignment="1">
      <alignment horizontal="center" vertical="center" wrapText="1"/>
    </xf>
    <xf numFmtId="3" fontId="15" fillId="8" borderId="37" xfId="3" applyNumberFormat="1" applyFont="1" applyFill="1" applyBorder="1" applyAlignment="1">
      <alignment horizontal="center" vertical="center" wrapText="1"/>
    </xf>
    <xf numFmtId="0" fontId="15" fillId="8" borderId="41" xfId="3" applyFont="1" applyFill="1" applyBorder="1" applyAlignment="1">
      <alignment horizontal="center" vertical="center" wrapText="1"/>
    </xf>
    <xf numFmtId="0" fontId="15" fillId="8" borderId="15" xfId="3" applyFont="1" applyFill="1" applyBorder="1" applyAlignment="1">
      <alignment vertical="center" wrapText="1"/>
    </xf>
    <xf numFmtId="0" fontId="17" fillId="8" borderId="15" xfId="3" applyFont="1" applyFill="1" applyBorder="1" applyAlignment="1">
      <alignment vertical="top" wrapText="1"/>
    </xf>
    <xf numFmtId="0" fontId="14" fillId="8" borderId="13" xfId="3" applyFont="1" applyFill="1" applyBorder="1" applyAlignment="1">
      <alignment horizontal="center" vertical="center"/>
    </xf>
    <xf numFmtId="0" fontId="15" fillId="8" borderId="21" xfId="3" applyFont="1" applyFill="1" applyBorder="1" applyAlignment="1">
      <alignment horizontal="center" vertical="center" wrapText="1"/>
    </xf>
    <xf numFmtId="3" fontId="15" fillId="8" borderId="21" xfId="3" applyNumberFormat="1" applyFont="1" applyFill="1" applyBorder="1" applyAlignment="1">
      <alignment horizontal="center" vertical="center" wrapText="1"/>
    </xf>
    <xf numFmtId="0" fontId="15" fillId="8" borderId="1" xfId="3" applyFont="1" applyFill="1" applyBorder="1" applyAlignment="1">
      <alignment horizontal="center" vertical="center" wrapText="1"/>
    </xf>
    <xf numFmtId="0" fontId="15" fillId="8" borderId="4" xfId="3" applyFont="1" applyFill="1" applyBorder="1" applyAlignment="1">
      <alignment vertical="center" wrapText="1"/>
    </xf>
    <xf numFmtId="0" fontId="15" fillId="8" borderId="13" xfId="3" applyFont="1" applyFill="1" applyBorder="1" applyAlignment="1">
      <alignment horizontal="center" vertical="center" wrapText="1"/>
    </xf>
    <xf numFmtId="3" fontId="15" fillId="8" borderId="13" xfId="3" applyNumberFormat="1" applyFont="1" applyFill="1" applyBorder="1" applyAlignment="1">
      <alignment horizontal="center" vertical="center" wrapText="1"/>
    </xf>
    <xf numFmtId="0" fontId="15" fillId="8" borderId="1" xfId="3" applyFont="1" applyFill="1" applyBorder="1" applyAlignment="1">
      <alignment vertical="center" wrapText="1"/>
    </xf>
    <xf numFmtId="0" fontId="17" fillId="17" borderId="1" xfId="3" applyFont="1" applyFill="1" applyBorder="1" applyAlignment="1">
      <alignment vertical="top" wrapText="1"/>
    </xf>
    <xf numFmtId="0" fontId="16" fillId="8" borderId="13" xfId="3" applyFont="1" applyFill="1" applyBorder="1"/>
    <xf numFmtId="0" fontId="17" fillId="17" borderId="10" xfId="3" applyFont="1" applyFill="1" applyBorder="1" applyAlignment="1">
      <alignment vertical="top" wrapText="1"/>
    </xf>
    <xf numFmtId="0" fontId="14" fillId="8" borderId="15" xfId="3" applyFont="1" applyFill="1" applyBorder="1" applyAlignment="1">
      <alignment horizontal="center" vertical="center"/>
    </xf>
    <xf numFmtId="3" fontId="15" fillId="8" borderId="35" xfId="3" applyNumberFormat="1" applyFont="1" applyFill="1" applyBorder="1" applyAlignment="1">
      <alignment horizontal="center" vertical="center" wrapText="1"/>
    </xf>
    <xf numFmtId="0" fontId="15" fillId="8" borderId="21" xfId="3" applyFont="1" applyFill="1" applyBorder="1" applyAlignment="1">
      <alignment horizontal="center" vertical="center" wrapText="1"/>
    </xf>
    <xf numFmtId="0" fontId="14" fillId="8" borderId="1" xfId="3" applyFont="1" applyFill="1" applyBorder="1" applyAlignment="1">
      <alignment horizontal="center" vertical="center"/>
    </xf>
    <xf numFmtId="0" fontId="15" fillId="8" borderId="10" xfId="3" applyFont="1" applyFill="1" applyBorder="1" applyAlignment="1">
      <alignment horizontal="center" vertical="center" wrapText="1"/>
    </xf>
    <xf numFmtId="3" fontId="15" fillId="8" borderId="1" xfId="3" applyNumberFormat="1" applyFont="1" applyFill="1" applyBorder="1" applyAlignment="1">
      <alignment horizontal="center" vertical="center" wrapText="1"/>
    </xf>
    <xf numFmtId="0" fontId="14" fillId="8" borderId="12" xfId="3" applyFont="1" applyFill="1" applyBorder="1" applyAlignment="1">
      <alignment horizontal="center" vertical="center"/>
    </xf>
    <xf numFmtId="0" fontId="15" fillId="8" borderId="15" xfId="3" applyFont="1" applyFill="1" applyBorder="1" applyAlignment="1">
      <alignment horizontal="center" vertical="center" wrapText="1"/>
    </xf>
    <xf numFmtId="3" fontId="15" fillId="8" borderId="40" xfId="3" applyNumberFormat="1" applyFont="1" applyFill="1" applyBorder="1" applyAlignment="1">
      <alignment horizontal="center" vertical="center" wrapText="1"/>
    </xf>
    <xf numFmtId="0" fontId="17" fillId="17" borderId="15" xfId="3" applyFont="1" applyFill="1" applyBorder="1" applyAlignment="1">
      <alignment vertical="top" wrapText="1"/>
    </xf>
    <xf numFmtId="0" fontId="15" fillId="8" borderId="15" xfId="3" applyFont="1" applyFill="1" applyBorder="1" applyAlignment="1">
      <alignment horizontal="center" vertical="center"/>
    </xf>
    <xf numFmtId="3" fontId="15" fillId="8" borderId="41" xfId="3" applyNumberFormat="1" applyFont="1" applyFill="1" applyBorder="1" applyAlignment="1">
      <alignment horizontal="center" vertical="center" wrapText="1"/>
    </xf>
    <xf numFmtId="0" fontId="17" fillId="17" borderId="43" xfId="3" applyFont="1" applyFill="1" applyBorder="1" applyAlignment="1">
      <alignment horizontal="left" vertical="top" wrapText="1"/>
    </xf>
    <xf numFmtId="0" fontId="15" fillId="8" borderId="40" xfId="3" applyFont="1" applyFill="1" applyBorder="1" applyAlignment="1">
      <alignment horizontal="center" vertical="center"/>
    </xf>
    <xf numFmtId="3" fontId="15" fillId="8" borderId="39" xfId="3" applyNumberFormat="1" applyFont="1" applyFill="1" applyBorder="1" applyAlignment="1">
      <alignment horizontal="center" vertical="center" wrapText="1"/>
    </xf>
    <xf numFmtId="0" fontId="15" fillId="8" borderId="19" xfId="3" applyFont="1" applyFill="1" applyBorder="1" applyAlignment="1">
      <alignment horizontal="center" vertical="center" wrapText="1"/>
    </xf>
    <xf numFmtId="0" fontId="15" fillId="8" borderId="11" xfId="3" applyFont="1" applyFill="1" applyBorder="1" applyAlignment="1">
      <alignment horizontal="center" vertical="center" wrapText="1"/>
    </xf>
    <xf numFmtId="0" fontId="15" fillId="8" borderId="10" xfId="3" applyFont="1" applyFill="1" applyBorder="1" applyAlignment="1">
      <alignment vertical="center" wrapText="1"/>
    </xf>
    <xf numFmtId="0" fontId="15" fillId="8" borderId="12" xfId="3" applyNumberFormat="1" applyFont="1" applyFill="1" applyBorder="1" applyAlignment="1">
      <alignment horizontal="center" vertical="center" wrapText="1"/>
    </xf>
    <xf numFmtId="0" fontId="17" fillId="8" borderId="10" xfId="3" applyFont="1" applyFill="1" applyBorder="1" applyAlignment="1">
      <alignment vertical="top" wrapText="1"/>
    </xf>
    <xf numFmtId="0" fontId="0" fillId="8" borderId="0" xfId="0" applyFont="1" applyFill="1" applyAlignment="1"/>
    <xf numFmtId="0" fontId="15" fillId="8" borderId="15" xfId="3" applyNumberFormat="1" applyFont="1" applyFill="1" applyBorder="1" applyAlignment="1">
      <alignment horizontal="center" vertical="center" wrapText="1"/>
    </xf>
    <xf numFmtId="3" fontId="15" fillId="8" borderId="19" xfId="3" applyNumberFormat="1" applyFont="1" applyFill="1" applyBorder="1" applyAlignment="1">
      <alignment horizontal="center" vertical="center" wrapText="1"/>
    </xf>
    <xf numFmtId="3" fontId="15" fillId="8" borderId="35" xfId="3" applyNumberFormat="1" applyFont="1" applyFill="1" applyBorder="1" applyAlignment="1">
      <alignment horizontal="center" vertical="center" wrapText="1"/>
    </xf>
    <xf numFmtId="0" fontId="17" fillId="17" borderId="21" xfId="3" applyFont="1" applyFill="1" applyBorder="1" applyAlignment="1">
      <alignment horizontal="left" vertical="top" wrapText="1"/>
    </xf>
    <xf numFmtId="3" fontId="17" fillId="17" borderId="35" xfId="3" applyNumberFormat="1" applyFont="1" applyFill="1" applyBorder="1" applyAlignment="1">
      <alignment horizontal="center" vertical="center" wrapText="1"/>
    </xf>
    <xf numFmtId="0" fontId="15" fillId="8" borderId="35" xfId="3" applyFont="1" applyFill="1" applyBorder="1" applyAlignment="1">
      <alignment horizontal="center" vertical="center" wrapText="1"/>
    </xf>
    <xf numFmtId="0" fontId="14" fillId="8" borderId="10" xfId="3" applyFont="1" applyFill="1" applyBorder="1" applyAlignment="1">
      <alignment horizontal="center" vertical="center"/>
    </xf>
    <xf numFmtId="0" fontId="15" fillId="8" borderId="10" xfId="3" applyFont="1" applyFill="1" applyBorder="1" applyAlignment="1">
      <alignment horizontal="center" vertical="center" wrapText="1"/>
    </xf>
    <xf numFmtId="3" fontId="17" fillId="8" borderId="21" xfId="3" applyNumberFormat="1" applyFont="1" applyFill="1" applyBorder="1" applyAlignment="1">
      <alignment horizontal="center" vertical="center" wrapText="1"/>
    </xf>
    <xf numFmtId="0" fontId="17" fillId="8" borderId="1" xfId="3" applyFont="1" applyFill="1" applyBorder="1" applyAlignment="1">
      <alignment horizontal="center" vertical="center" wrapText="1"/>
    </xf>
    <xf numFmtId="3" fontId="17" fillId="8" borderId="13" xfId="3" applyNumberFormat="1" applyFont="1" applyFill="1" applyBorder="1" applyAlignment="1">
      <alignment horizontal="center" vertical="center" wrapText="1"/>
    </xf>
    <xf numFmtId="0" fontId="17" fillId="8" borderId="10" xfId="1" applyFont="1" applyFill="1" applyBorder="1" applyAlignment="1">
      <alignment vertical="top" wrapText="1"/>
    </xf>
    <xf numFmtId="3" fontId="15" fillId="8" borderId="46" xfId="3" applyNumberFormat="1" applyFont="1" applyFill="1" applyBorder="1" applyAlignment="1">
      <alignment horizontal="center" vertical="center" wrapText="1"/>
    </xf>
    <xf numFmtId="0" fontId="17" fillId="8" borderId="15" xfId="3" applyFont="1" applyFill="1" applyBorder="1" applyAlignment="1">
      <alignment horizontal="center" vertical="center" wrapText="1"/>
    </xf>
    <xf numFmtId="0" fontId="15" fillId="8" borderId="12" xfId="3" applyFont="1" applyFill="1" applyBorder="1" applyAlignment="1">
      <alignment horizontal="center" vertical="center" wrapText="1"/>
    </xf>
    <xf numFmtId="0" fontId="15" fillId="8" borderId="2" xfId="3" applyFont="1" applyFill="1" applyBorder="1" applyAlignment="1">
      <alignment vertical="center" wrapText="1"/>
    </xf>
    <xf numFmtId="0" fontId="16" fillId="8" borderId="6" xfId="3" applyFont="1" applyFill="1" applyBorder="1"/>
    <xf numFmtId="0" fontId="17" fillId="17" borderId="10" xfId="3" applyFont="1" applyFill="1" applyBorder="1" applyAlignment="1">
      <alignment horizontal="left" vertical="top" wrapText="1"/>
    </xf>
    <xf numFmtId="0" fontId="14" fillId="8" borderId="10" xfId="3" applyFont="1" applyFill="1" applyBorder="1" applyAlignment="1">
      <alignment horizontal="center" vertical="center"/>
    </xf>
    <xf numFmtId="3" fontId="15" fillId="8" borderId="10" xfId="3" applyNumberFormat="1" applyFont="1" applyFill="1" applyBorder="1" applyAlignment="1">
      <alignment horizontal="center" vertical="center" wrapText="1"/>
    </xf>
    <xf numFmtId="0" fontId="17" fillId="17" borderId="43" xfId="3" applyFont="1" applyFill="1" applyBorder="1" applyAlignment="1">
      <alignment vertical="top" wrapText="1"/>
    </xf>
    <xf numFmtId="0" fontId="14" fillId="8" borderId="6" xfId="3" applyFont="1" applyFill="1" applyBorder="1" applyAlignment="1">
      <alignment horizontal="center" vertical="center"/>
    </xf>
    <xf numFmtId="3" fontId="17" fillId="17" borderId="18" xfId="3" applyNumberFormat="1" applyFont="1" applyFill="1" applyBorder="1" applyAlignment="1">
      <alignment horizontal="center" vertical="center" wrapText="1"/>
    </xf>
    <xf numFmtId="3" fontId="15" fillId="8" borderId="19" xfId="3" applyNumberFormat="1" applyFont="1" applyFill="1" applyBorder="1" applyAlignment="1">
      <alignment horizontal="center" vertical="center" wrapText="1"/>
    </xf>
    <xf numFmtId="3" fontId="17" fillId="17" borderId="21" xfId="3" applyNumberFormat="1" applyFont="1" applyFill="1" applyBorder="1" applyAlignment="1">
      <alignment horizontal="center" vertical="center" wrapText="1"/>
    </xf>
    <xf numFmtId="0" fontId="15" fillId="8" borderId="24" xfId="3" applyFont="1" applyFill="1" applyBorder="1" applyAlignment="1">
      <alignment horizontal="center" vertical="center" wrapText="1"/>
    </xf>
    <xf numFmtId="3" fontId="15" fillId="8" borderId="15" xfId="3" applyNumberFormat="1" applyFont="1" applyFill="1" applyBorder="1" applyAlignment="1">
      <alignment horizontal="center" vertical="center" wrapText="1"/>
    </xf>
    <xf numFmtId="0" fontId="15" fillId="8" borderId="19" xfId="3" applyFont="1" applyFill="1" applyBorder="1" applyAlignment="1">
      <alignment horizontal="center" vertical="center" wrapText="1"/>
    </xf>
    <xf numFmtId="0" fontId="15" fillId="8" borderId="19" xfId="3" applyFont="1" applyFill="1" applyBorder="1" applyAlignment="1">
      <alignment vertical="center" wrapText="1"/>
    </xf>
    <xf numFmtId="0" fontId="14" fillId="8" borderId="21" xfId="3" applyFont="1" applyFill="1" applyBorder="1" applyAlignment="1">
      <alignment horizontal="center" vertical="center"/>
    </xf>
    <xf numFmtId="3" fontId="17" fillId="17" borderId="10" xfId="3" applyNumberFormat="1" applyFont="1" applyFill="1" applyBorder="1" applyAlignment="1">
      <alignment horizontal="center" vertical="center" wrapText="1"/>
    </xf>
    <xf numFmtId="0" fontId="15" fillId="8" borderId="9" xfId="3" applyFont="1" applyFill="1" applyBorder="1" applyAlignment="1">
      <alignment vertical="center" wrapText="1"/>
    </xf>
    <xf numFmtId="3" fontId="17" fillId="17" borderId="21" xfId="3" applyNumberFormat="1" applyFont="1" applyFill="1" applyBorder="1" applyAlignment="1">
      <alignment horizontal="center" vertical="center" wrapText="1"/>
    </xf>
    <xf numFmtId="3" fontId="17" fillId="17" borderId="13" xfId="3" applyNumberFormat="1" applyFont="1" applyFill="1" applyBorder="1" applyAlignment="1">
      <alignment horizontal="center" vertical="center" wrapText="1"/>
    </xf>
    <xf numFmtId="0" fontId="14" fillId="8" borderId="39" xfId="3" applyFont="1" applyFill="1" applyBorder="1" applyAlignment="1">
      <alignment horizontal="center" vertical="center"/>
    </xf>
    <xf numFmtId="3" fontId="17" fillId="17" borderId="15" xfId="3" applyNumberFormat="1" applyFont="1" applyFill="1" applyBorder="1" applyAlignment="1">
      <alignment horizontal="center" vertical="center" wrapText="1"/>
    </xf>
    <xf numFmtId="3" fontId="17" fillId="17" borderId="28" xfId="3" applyNumberFormat="1" applyFont="1" applyFill="1" applyBorder="1" applyAlignment="1">
      <alignment horizontal="center" vertical="center" wrapText="1"/>
    </xf>
    <xf numFmtId="0" fontId="15" fillId="8" borderId="28" xfId="3" applyFont="1" applyFill="1" applyBorder="1" applyAlignment="1">
      <alignment horizontal="center" vertical="center" wrapText="1"/>
    </xf>
    <xf numFmtId="0" fontId="15" fillId="8" borderId="46" xfId="3" applyFont="1" applyFill="1" applyBorder="1" applyAlignment="1">
      <alignment horizontal="center" vertical="center" wrapText="1"/>
    </xf>
  </cellXfs>
  <cellStyles count="68">
    <cellStyle name="Обычный" xfId="0" builtinId="0"/>
    <cellStyle name="Обычный 14" xfId="15"/>
    <cellStyle name="Обычный 14 2" xfId="39"/>
    <cellStyle name="Обычный 14 2 2" xfId="62"/>
    <cellStyle name="Обычный 14 3" xfId="51"/>
    <cellStyle name="Обычный 2" xfId="1"/>
    <cellStyle name="Обычный 2 2" xfId="17"/>
    <cellStyle name="Обычный 2 3" xfId="18"/>
    <cellStyle name="Обычный 2 4" xfId="16"/>
    <cellStyle name="Обычный 3" xfId="2"/>
    <cellStyle name="Обычный 3 2" xfId="4"/>
    <cellStyle name="Обычный 3 2 2" xfId="7"/>
    <cellStyle name="Обычный 3 2 2 2" xfId="12"/>
    <cellStyle name="Обычный 3 2 2 2 2" xfId="38"/>
    <cellStyle name="Обычный 3 2 2 2 2 2" xfId="61"/>
    <cellStyle name="Обычный 3 2 2 2 3" xfId="50"/>
    <cellStyle name="Обычный 3 2 2 3" xfId="34"/>
    <cellStyle name="Обычный 3 2 2 3 2" xfId="57"/>
    <cellStyle name="Обычный 3 2 2 4" xfId="46"/>
    <cellStyle name="Обычный 3 2 3" xfId="10"/>
    <cellStyle name="Обычный 3 2 3 2" xfId="36"/>
    <cellStyle name="Обычный 3 2 3 2 2" xfId="59"/>
    <cellStyle name="Обычный 3 2 3 3" xfId="48"/>
    <cellStyle name="Обычный 3 2 4" xfId="20"/>
    <cellStyle name="Обычный 3 2 5" xfId="32"/>
    <cellStyle name="Обычный 3 2 5 2" xfId="55"/>
    <cellStyle name="Обычный 3 2 6" xfId="44"/>
    <cellStyle name="Обычный 3 3" xfId="6"/>
    <cellStyle name="Обычный 3 3 2" xfId="11"/>
    <cellStyle name="Обычный 3 3 2 2" xfId="37"/>
    <cellStyle name="Обычный 3 3 2 2 2" xfId="60"/>
    <cellStyle name="Обычный 3 3 2 3" xfId="49"/>
    <cellStyle name="Обычный 3 3 3" xfId="33"/>
    <cellStyle name="Обычный 3 3 3 2" xfId="56"/>
    <cellStyle name="Обычный 3 3 4" xfId="45"/>
    <cellStyle name="Обычный 3 4" xfId="9"/>
    <cellStyle name="Обычный 3 4 2" xfId="35"/>
    <cellStyle name="Обычный 3 4 2 2" xfId="58"/>
    <cellStyle name="Обычный 3 4 3" xfId="47"/>
    <cellStyle name="Обычный 3 5" xfId="19"/>
    <cellStyle name="Обычный 3 6" xfId="30"/>
    <cellStyle name="Обычный 3 6 2" xfId="41"/>
    <cellStyle name="Обычный 3 6 2 2" xfId="42"/>
    <cellStyle name="Обычный 3 6 2 2 2" xfId="65"/>
    <cellStyle name="Обычный 3 6 2 2 3" xfId="66"/>
    <cellStyle name="Обычный 3 6 2 2 3 2" xfId="67"/>
    <cellStyle name="Обычный 3 6 2 3" xfId="64"/>
    <cellStyle name="Обычный 3 6 3" xfId="53"/>
    <cellStyle name="Обычный 3 7" xfId="31"/>
    <cellStyle name="Обычный 3 7 2" xfId="54"/>
    <cellStyle name="Обычный 3 8" xfId="43"/>
    <cellStyle name="Обычный 4" xfId="3"/>
    <cellStyle name="Обычный 4 2" xfId="13"/>
    <cellStyle name="Обычный 4 3" xfId="21"/>
    <cellStyle name="Обычный 5" xfId="5"/>
    <cellStyle name="Обычный 5 2" xfId="22"/>
    <cellStyle name="Обычный 5 2 2" xfId="40"/>
    <cellStyle name="Обычный 5 2 2 2" xfId="63"/>
    <cellStyle name="Обычный 5 2 3" xfId="52"/>
    <cellStyle name="Обычный 6" xfId="8"/>
    <cellStyle name="Обычный 7" xfId="14"/>
    <cellStyle name="Пояснение 2" xfId="23"/>
    <cellStyle name="Пояснение 3" xfId="24"/>
    <cellStyle name="Процентный 2" xfId="26"/>
    <cellStyle name="Процентный 3" xfId="27"/>
    <cellStyle name="Процентный 4" xfId="28"/>
    <cellStyle name="Процентный 5" xfId="25"/>
    <cellStyle name="Хороший 2" xfId="29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9;&#1052;&#1060;&#1062;/Downloads/&#1054;&#1050;&#1053;&#1040;/&#1050;&#1086;&#1084;&#1080;&#1089;&#1089;&#1080;&#1103;%20&#1087;&#1086;%20&#1072;&#1076;&#1084;.%20&#1088;&#1077;&#1092;&#1086;&#1088;&#1084;&#1077;%202019/&#1057;&#1093;&#1077;&#1084;&#1072;%20&#1088;&#1072;&#1079;&#1084;&#1077;&#1097;&#1077;&#1085;&#1080;&#1103;%20&#1072;&#1074;&#1075;&#1091;&#1089;&#1090;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9;&#1052;&#1060;&#1062;/Downloads/&#1054;&#1050;&#1053;&#1040;/&#1050;&#1086;&#1084;&#1080;&#1089;&#1089;&#1080;&#1103;%20&#1087;&#1086;%20&#1072;&#1076;&#1084;%20&#1088;&#1077;&#1092;&#1086;&#1088;&#1084;&#1077;%20&#1092;&#1077;&#1074;&#1088;&#1072;&#1083;&#1100;%202018/&#1057;&#1093;&#1077;&#1084;&#1072;%20&#1088;&#1072;&#1079;&#1084;&#1077;&#1097;&#1077;&#1085;&#1080;&#1103;%2001.01.2018%20&#1082;%20&#1082;&#1086;&#1084;&#1080;&#1089;&#1089;%20&#1087;&#1086;%20&#1072;&#1076;&#1084;.&#1088;%2014.12.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зменения"/>
      <sheetName val="1"/>
      <sheetName val="Схема по данным на 31.08.2019"/>
      <sheetName val="Окна для бизнеса 31.08.2019"/>
    </sheetNames>
    <sheetDataSet>
      <sheetData sheetId="0"/>
      <sheetData sheetId="1">
        <row r="10">
          <cell r="A10" t="str">
            <v>действующий</v>
          </cell>
        </row>
        <row r="11">
          <cell r="A11" t="str">
            <v>планируемый к открытию</v>
          </cell>
        </row>
        <row r="12">
          <cell r="A12" t="str">
            <v>ликвидированный</v>
          </cell>
        </row>
        <row r="15">
          <cell r="A15" t="str">
            <v>здание администрации</v>
          </cell>
        </row>
        <row r="16">
          <cell r="A16" t="str">
            <v>жилое здание</v>
          </cell>
        </row>
        <row r="17">
          <cell r="A17" t="str">
            <v>отдельно стоящее здание</v>
          </cell>
        </row>
        <row r="18">
          <cell r="A18" t="str">
            <v>помещение коммерческой организации</v>
          </cell>
        </row>
        <row r="20">
          <cell r="A20" t="str">
            <v>БТИ</v>
          </cell>
        </row>
        <row r="21">
          <cell r="A21" t="str">
            <v>банк</v>
          </cell>
        </row>
        <row r="22">
          <cell r="A22" t="str">
            <v>ТЦ</v>
          </cell>
        </row>
        <row r="23">
          <cell r="A23" t="str">
            <v>Иное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хема по данным 2017 г"/>
      <sheetName val="Бизнес-окна 2017"/>
      <sheetName val="Изменения"/>
      <sheetName val="1"/>
    </sheetNames>
    <sheetDataSet>
      <sheetData sheetId="0"/>
      <sheetData sheetId="1"/>
      <sheetData sheetId="2"/>
      <sheetData sheetId="3" refreshError="1">
        <row r="10">
          <cell r="A10" t="str">
            <v>действующий</v>
          </cell>
        </row>
        <row r="11">
          <cell r="A11" t="str">
            <v>планируемый к открытию</v>
          </cell>
        </row>
        <row r="12">
          <cell r="A12" t="str">
            <v>ликвидированный</v>
          </cell>
        </row>
        <row r="15">
          <cell r="A15" t="str">
            <v>здание администрации</v>
          </cell>
        </row>
        <row r="16">
          <cell r="A16" t="str">
            <v>жилое здание</v>
          </cell>
        </row>
        <row r="17">
          <cell r="A17" t="str">
            <v>отдельно стоящее здание</v>
          </cell>
        </row>
        <row r="18">
          <cell r="A18" t="str">
            <v>помещение коммерческой организации</v>
          </cell>
        </row>
        <row r="20">
          <cell r="A20" t="str">
            <v>БТИ</v>
          </cell>
        </row>
        <row r="21">
          <cell r="A21" t="str">
            <v>банк</v>
          </cell>
        </row>
        <row r="22">
          <cell r="A22" t="str">
            <v>ТЦ</v>
          </cell>
        </row>
        <row r="23">
          <cell r="A23" t="str">
            <v>Иное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://&#1084;&#1092;&#1094;-&#1082;&#1072;&#1096;&#1080;&#1088;&#1072;.&#1088;&#1092;/" TargetMode="External"/><Relationship Id="rId21" Type="http://schemas.openxmlformats.org/officeDocument/2006/relationships/hyperlink" Target="http://www.odinmfc.ru/" TargetMode="External"/><Relationship Id="rId42" Type="http://schemas.openxmlformats.org/officeDocument/2006/relationships/hyperlink" Target="http://hmfc.ru/" TargetMode="External"/><Relationship Id="rId47" Type="http://schemas.openxmlformats.org/officeDocument/2006/relationships/hyperlink" Target="http://egoryevsk-mfc.ru/" TargetMode="External"/><Relationship Id="rId63" Type="http://schemas.openxmlformats.org/officeDocument/2006/relationships/hyperlink" Target="http://mfc-rgo.ru/" TargetMode="External"/><Relationship Id="rId68" Type="http://schemas.openxmlformats.org/officeDocument/2006/relationships/hyperlink" Target="http://&#1084;&#1092;&#1094;-&#1079;&#1072;&#1088;&#1072;&#1081;&#1089;&#1082;.&#1088;&#1092;/" TargetMode="External"/><Relationship Id="rId84" Type="http://schemas.openxmlformats.org/officeDocument/2006/relationships/hyperlink" Target="http://mfcshatura.ru/" TargetMode="External"/><Relationship Id="rId89" Type="http://schemas.openxmlformats.org/officeDocument/2006/relationships/hyperlink" Target="http://hmfc.ru/" TargetMode="External"/><Relationship Id="rId16" Type="http://schemas.openxmlformats.org/officeDocument/2006/relationships/hyperlink" Target="http://egoryevsk-mfc.ru/" TargetMode="External"/><Relationship Id="rId11" Type="http://schemas.openxmlformats.org/officeDocument/2006/relationships/hyperlink" Target="http://&#1084;&#1092;&#1094;-&#1082;&#1072;&#1096;&#1080;&#1088;&#1072;.&#1088;&#1092;/" TargetMode="External"/><Relationship Id="rId32" Type="http://schemas.openxmlformats.org/officeDocument/2006/relationships/hyperlink" Target="http://mfcvidnoe.ru/" TargetMode="External"/><Relationship Id="rId37" Type="http://schemas.openxmlformats.org/officeDocument/2006/relationships/hyperlink" Target="http://mfckrasnogorsk.ru/" TargetMode="External"/><Relationship Id="rId53" Type="http://schemas.openxmlformats.org/officeDocument/2006/relationships/hyperlink" Target="http://mfc-kolomna.ru/" TargetMode="External"/><Relationship Id="rId58" Type="http://schemas.openxmlformats.org/officeDocument/2006/relationships/hyperlink" Target="http://egoryevsk-mfc.ru/" TargetMode="External"/><Relationship Id="rId74" Type="http://schemas.openxmlformats.org/officeDocument/2006/relationships/hyperlink" Target="http://mfcmmr.ru/" TargetMode="External"/><Relationship Id="rId79" Type="http://schemas.openxmlformats.org/officeDocument/2006/relationships/hyperlink" Target="http://mfcpavpos.ru/" TargetMode="External"/><Relationship Id="rId5" Type="http://schemas.openxmlformats.org/officeDocument/2006/relationships/hyperlink" Target="http://mfc-kolomna.ru/" TargetMode="External"/><Relationship Id="rId90" Type="http://schemas.openxmlformats.org/officeDocument/2006/relationships/hyperlink" Target="http://mfc-kolomna.ru/" TargetMode="External"/><Relationship Id="rId95" Type="http://schemas.openxmlformats.org/officeDocument/2006/relationships/hyperlink" Target="http://mfc-kolomna.ru/" TargetMode="External"/><Relationship Id="rId22" Type="http://schemas.openxmlformats.org/officeDocument/2006/relationships/hyperlink" Target="http://&#1084;&#1092;&#1094;-&#1095;&#1077;&#1088;&#1085;&#1086;&#1075;&#1086;&#1083;&#1086;&#1074;&#1082;&#1072;.&#1088;&#1092;/" TargetMode="External"/><Relationship Id="rId27" Type="http://schemas.openxmlformats.org/officeDocument/2006/relationships/hyperlink" Target="http://&#1084;&#1092;&#1094;-&#1087;&#1091;&#1096;&#1082;&#1080;&#1085;&#1086;.&#1088;&#1092;/" TargetMode="External"/><Relationship Id="rId43" Type="http://schemas.openxmlformats.org/officeDocument/2006/relationships/hyperlink" Target="http://hmfc.ru/" TargetMode="External"/><Relationship Id="rId48" Type="http://schemas.openxmlformats.org/officeDocument/2006/relationships/hyperlink" Target="http://mfcmmr.ru/" TargetMode="External"/><Relationship Id="rId64" Type="http://schemas.openxmlformats.org/officeDocument/2006/relationships/hyperlink" Target="http://mfcsp.ru/" TargetMode="External"/><Relationship Id="rId69" Type="http://schemas.openxmlformats.org/officeDocument/2006/relationships/hyperlink" Target="http://&#1084;&#1092;&#1094;-&#1096;&#1072;&#1093;&#1086;&#1074;&#1089;&#1082;&#1072;&#1103;.&#1088;&#1092;/" TargetMode="External"/><Relationship Id="rId80" Type="http://schemas.openxmlformats.org/officeDocument/2006/relationships/hyperlink" Target="http://&#1084;&#1092;&#1094;-&#1076;&#1079;&#1077;&#1088;&#1078;&#1080;&#1085;&#1089;&#1082;&#1080;&#1081;.&#1088;&#1092;/" TargetMode="External"/><Relationship Id="rId85" Type="http://schemas.openxmlformats.org/officeDocument/2006/relationships/hyperlink" Target="http://mfcshatura.ru/" TargetMode="External"/><Relationship Id="rId3" Type="http://schemas.openxmlformats.org/officeDocument/2006/relationships/hyperlink" Target="http://&#1084;&#1092;&#1094;-&#1074;&#1086;&#1089;&#1093;&#1086;&#1076;.&#1088;&#1092;/" TargetMode="External"/><Relationship Id="rId12" Type="http://schemas.openxmlformats.org/officeDocument/2006/relationships/hyperlink" Target="http://mfc.lospet.ru/" TargetMode="External"/><Relationship Id="rId17" Type="http://schemas.openxmlformats.org/officeDocument/2006/relationships/hyperlink" Target="http://mfckrasnogorsk.ru/" TargetMode="External"/><Relationship Id="rId25" Type="http://schemas.openxmlformats.org/officeDocument/2006/relationships/hyperlink" Target="http://vosmfc.ru/" TargetMode="External"/><Relationship Id="rId33" Type="http://schemas.openxmlformats.org/officeDocument/2006/relationships/hyperlink" Target="http://mfc-nf.ru/" TargetMode="External"/><Relationship Id="rId38" Type="http://schemas.openxmlformats.org/officeDocument/2006/relationships/hyperlink" Target="http://mfckrasnogorsk.ru/" TargetMode="External"/><Relationship Id="rId46" Type="http://schemas.openxmlformats.org/officeDocument/2006/relationships/hyperlink" Target="http://mfckrasnogorsk.ru/" TargetMode="External"/><Relationship Id="rId59" Type="http://schemas.openxmlformats.org/officeDocument/2006/relationships/hyperlink" Target="http://mfcmmr.ru/" TargetMode="External"/><Relationship Id="rId67" Type="http://schemas.openxmlformats.org/officeDocument/2006/relationships/hyperlink" Target="http://www.mfcserp.ru/" TargetMode="External"/><Relationship Id="rId20" Type="http://schemas.openxmlformats.org/officeDocument/2006/relationships/hyperlink" Target="http://www.mfc-volokolamsk.ru/" TargetMode="External"/><Relationship Id="rId41" Type="http://schemas.openxmlformats.org/officeDocument/2006/relationships/hyperlink" Target="http://mfckrasnogorsk.ru/" TargetMode="External"/><Relationship Id="rId54" Type="http://schemas.openxmlformats.org/officeDocument/2006/relationships/hyperlink" Target="http://mfc-kolomna.ru/" TargetMode="External"/><Relationship Id="rId62" Type="http://schemas.openxmlformats.org/officeDocument/2006/relationships/hyperlink" Target="http://mfc-rgo.ru/" TargetMode="External"/><Relationship Id="rId70" Type="http://schemas.openxmlformats.org/officeDocument/2006/relationships/hyperlink" Target="http://mfcshatura.ru/" TargetMode="External"/><Relationship Id="rId75" Type="http://schemas.openxmlformats.org/officeDocument/2006/relationships/hyperlink" Target="http://mfcshatura.ru/" TargetMode="External"/><Relationship Id="rId83" Type="http://schemas.openxmlformats.org/officeDocument/2006/relationships/hyperlink" Target="http://egoryevsk-mfc.ru/" TargetMode="External"/><Relationship Id="rId88" Type="http://schemas.openxmlformats.org/officeDocument/2006/relationships/hyperlink" Target="http://mfc-rgo.ru/" TargetMode="External"/><Relationship Id="rId91" Type="http://schemas.openxmlformats.org/officeDocument/2006/relationships/hyperlink" Target="http://mfcmmr.ru/" TargetMode="External"/><Relationship Id="rId96" Type="http://schemas.openxmlformats.org/officeDocument/2006/relationships/hyperlink" Target="https://bmfc-t.ru/" TargetMode="External"/><Relationship Id="rId1" Type="http://schemas.openxmlformats.org/officeDocument/2006/relationships/hyperlink" Target="http://&#1084;&#1092;&#1094;-&#1101;&#1083;&#1077;&#1082;&#1090;&#1088;&#1086;&#1089;&#1090;&#1072;&#1083;&#1100;.&#1088;&#1092;/" TargetMode="External"/><Relationship Id="rId6" Type="http://schemas.openxmlformats.org/officeDocument/2006/relationships/hyperlink" Target="http://mfc-dmitrov.ru/" TargetMode="External"/><Relationship Id="rId15" Type="http://schemas.openxmlformats.org/officeDocument/2006/relationships/hyperlink" Target="http://www.mfcsmr.ru/" TargetMode="External"/><Relationship Id="rId23" Type="http://schemas.openxmlformats.org/officeDocument/2006/relationships/hyperlink" Target="http://www.odinmfc.ru/" TargetMode="External"/><Relationship Id="rId28" Type="http://schemas.openxmlformats.org/officeDocument/2006/relationships/hyperlink" Target="http://&#1083;&#1091;&#1093;&#1086;&#1074;&#1080;&#1094;&#1099;-&#1084;&#1092;&#1094;.&#1088;&#1092;/" TargetMode="External"/><Relationship Id="rId36" Type="http://schemas.openxmlformats.org/officeDocument/2006/relationships/hyperlink" Target="http://mfckrasnogorsk.ru/" TargetMode="External"/><Relationship Id="rId49" Type="http://schemas.openxmlformats.org/officeDocument/2006/relationships/hyperlink" Target="http://&#1084;&#1092;&#1094;-&#1082;&#1072;&#1096;&#1080;&#1088;&#1072;.&#1088;&#1092;/" TargetMode="External"/><Relationship Id="rId57" Type="http://schemas.openxmlformats.org/officeDocument/2006/relationships/hyperlink" Target="http://egoryevsk-mfc.ru/" TargetMode="External"/><Relationship Id="rId10" Type="http://schemas.openxmlformats.org/officeDocument/2006/relationships/hyperlink" Target="http://mfc-rgo.ru/" TargetMode="External"/><Relationship Id="rId31" Type="http://schemas.openxmlformats.org/officeDocument/2006/relationships/hyperlink" Target="http://mfc-nf.ru/" TargetMode="External"/><Relationship Id="rId44" Type="http://schemas.openxmlformats.org/officeDocument/2006/relationships/hyperlink" Target="http://www.mfc-volokolamsk.ru/" TargetMode="External"/><Relationship Id="rId52" Type="http://schemas.openxmlformats.org/officeDocument/2006/relationships/hyperlink" Target="http://mfc-kolomna.ru/" TargetMode="External"/><Relationship Id="rId60" Type="http://schemas.openxmlformats.org/officeDocument/2006/relationships/hyperlink" Target="http://mfc-nf.ru/" TargetMode="External"/><Relationship Id="rId65" Type="http://schemas.openxmlformats.org/officeDocument/2006/relationships/hyperlink" Target="http://www.mfcserp.ru/" TargetMode="External"/><Relationship Id="rId73" Type="http://schemas.openxmlformats.org/officeDocument/2006/relationships/hyperlink" Target="http://mfcpavpos.ru/" TargetMode="External"/><Relationship Id="rId78" Type="http://schemas.openxmlformats.org/officeDocument/2006/relationships/hyperlink" Target="http://mfc-nf.ru/" TargetMode="External"/><Relationship Id="rId81" Type="http://schemas.openxmlformats.org/officeDocument/2006/relationships/hyperlink" Target="http://&#1084;&#1092;&#1094;-&#1076;&#1079;&#1077;&#1088;&#1078;&#1080;&#1085;&#1089;&#1082;&#1080;&#1081;.&#1088;&#1092;/" TargetMode="External"/><Relationship Id="rId86" Type="http://schemas.openxmlformats.org/officeDocument/2006/relationships/hyperlink" Target="http://www.mfcserp.ru/" TargetMode="External"/><Relationship Id="rId94" Type="http://schemas.openxmlformats.org/officeDocument/2006/relationships/hyperlink" Target="http://mfcshatura.ru/" TargetMode="External"/><Relationship Id="rId99" Type="http://schemas.openxmlformats.org/officeDocument/2006/relationships/hyperlink" Target="https://mfc-kotelnikigo.ru/" TargetMode="External"/><Relationship Id="rId4" Type="http://schemas.openxmlformats.org/officeDocument/2006/relationships/hyperlink" Target="http://mfc-zvgorodokgo.ucoz.net/" TargetMode="External"/><Relationship Id="rId9" Type="http://schemas.openxmlformats.org/officeDocument/2006/relationships/hyperlink" Target="http://www.mfc50.ru/" TargetMode="External"/><Relationship Id="rId13" Type="http://schemas.openxmlformats.org/officeDocument/2006/relationships/hyperlink" Target="http://&#1084;&#1092;&#1094;-&#1084;&#1086;&#1083;&#1086;&#1076;&#1105;&#1078;&#1085;&#1099;&#1081;.&#1088;&#1092;/" TargetMode="External"/><Relationship Id="rId18" Type="http://schemas.openxmlformats.org/officeDocument/2006/relationships/hyperlink" Target="http://mfc.lospet.ru/" TargetMode="External"/><Relationship Id="rId39" Type="http://schemas.openxmlformats.org/officeDocument/2006/relationships/hyperlink" Target="http://mfckrasnogorsk.ru/" TargetMode="External"/><Relationship Id="rId34" Type="http://schemas.openxmlformats.org/officeDocument/2006/relationships/hyperlink" Target="http://hmfc.ru/" TargetMode="External"/><Relationship Id="rId50" Type="http://schemas.openxmlformats.org/officeDocument/2006/relationships/hyperlink" Target="http://mfc-kolomna.ru/" TargetMode="External"/><Relationship Id="rId55" Type="http://schemas.openxmlformats.org/officeDocument/2006/relationships/hyperlink" Target="http://mfc-kolomna.ru/" TargetMode="External"/><Relationship Id="rId76" Type="http://schemas.openxmlformats.org/officeDocument/2006/relationships/hyperlink" Target="http://www.mfcsmr.ru/" TargetMode="External"/><Relationship Id="rId97" Type="http://schemas.openxmlformats.org/officeDocument/2006/relationships/hyperlink" Target="https://bmfc-t.ru/" TargetMode="External"/><Relationship Id="rId7" Type="http://schemas.openxmlformats.org/officeDocument/2006/relationships/hyperlink" Target="http://kmfc.ru/" TargetMode="External"/><Relationship Id="rId71" Type="http://schemas.openxmlformats.org/officeDocument/2006/relationships/hyperlink" Target="http://egoryevsk-mfc.ru/" TargetMode="External"/><Relationship Id="rId92" Type="http://schemas.openxmlformats.org/officeDocument/2006/relationships/hyperlink" Target="http://mfc-nf.ru/" TargetMode="External"/><Relationship Id="rId2" Type="http://schemas.openxmlformats.org/officeDocument/2006/relationships/hyperlink" Target="http://&#1084;&#1092;&#1094;-&#1101;&#1083;&#1077;&#1082;&#1090;&#1088;&#1086;&#1089;&#1090;&#1072;&#1083;&#1100;.&#1088;&#1092;/" TargetMode="External"/><Relationship Id="rId29" Type="http://schemas.openxmlformats.org/officeDocument/2006/relationships/hyperlink" Target="http://mfc-st.ru/" TargetMode="External"/><Relationship Id="rId24" Type="http://schemas.openxmlformats.org/officeDocument/2006/relationships/hyperlink" Target="http://www.odinmfc.ru/" TargetMode="External"/><Relationship Id="rId40" Type="http://schemas.openxmlformats.org/officeDocument/2006/relationships/hyperlink" Target="http://mfckrasnogorsk.ru/" TargetMode="External"/><Relationship Id="rId45" Type="http://schemas.openxmlformats.org/officeDocument/2006/relationships/hyperlink" Target="http://mfc-kolomna.ru/" TargetMode="External"/><Relationship Id="rId66" Type="http://schemas.openxmlformats.org/officeDocument/2006/relationships/hyperlink" Target="http://www.mfcserp.ru/" TargetMode="External"/><Relationship Id="rId87" Type="http://schemas.openxmlformats.org/officeDocument/2006/relationships/hyperlink" Target="http://egoryevsk-mfc.ru/" TargetMode="External"/><Relationship Id="rId61" Type="http://schemas.openxmlformats.org/officeDocument/2006/relationships/hyperlink" Target="http://mfcpavpos.ru/" TargetMode="External"/><Relationship Id="rId82" Type="http://schemas.openxmlformats.org/officeDocument/2006/relationships/hyperlink" Target="http://&#1084;&#1092;&#1094;-&#1076;&#1079;&#1077;&#1088;&#1078;&#1080;&#1085;&#1089;&#1082;&#1080;&#1081;.&#1088;&#1092;/" TargetMode="External"/><Relationship Id="rId19" Type="http://schemas.openxmlformats.org/officeDocument/2006/relationships/hyperlink" Target="http://vosmfc.ru/" TargetMode="External"/><Relationship Id="rId14" Type="http://schemas.openxmlformats.org/officeDocument/2006/relationships/hyperlink" Target="http://mfc-nf.ru/" TargetMode="External"/><Relationship Id="rId30" Type="http://schemas.openxmlformats.org/officeDocument/2006/relationships/hyperlink" Target="http://mfc-st.ru/" TargetMode="External"/><Relationship Id="rId35" Type="http://schemas.openxmlformats.org/officeDocument/2006/relationships/hyperlink" Target="http://mfckrasnogorsk.ru/" TargetMode="External"/><Relationship Id="rId56" Type="http://schemas.openxmlformats.org/officeDocument/2006/relationships/hyperlink" Target="http://mfc-kolomna.ru/" TargetMode="External"/><Relationship Id="rId77" Type="http://schemas.openxmlformats.org/officeDocument/2006/relationships/hyperlink" Target="http://&#1084;&#1092;&#1094;-&#1087;&#1091;&#1096;&#1082;&#1080;&#1085;&#1086;.&#1088;&#1092;/" TargetMode="External"/><Relationship Id="rId100" Type="http://schemas.openxmlformats.org/officeDocument/2006/relationships/printerSettings" Target="../printerSettings/printerSettings2.bin"/><Relationship Id="rId8" Type="http://schemas.openxmlformats.org/officeDocument/2006/relationships/hyperlink" Target="http://&#1083;&#1091;&#1093;&#1086;&#1074;&#1080;&#1094;&#1099;-&#1084;&#1092;&#1094;.&#1088;&#1092;/" TargetMode="External"/><Relationship Id="rId51" Type="http://schemas.openxmlformats.org/officeDocument/2006/relationships/hyperlink" Target="http://mfc-kolomna.ru/" TargetMode="External"/><Relationship Id="rId72" Type="http://schemas.openxmlformats.org/officeDocument/2006/relationships/hyperlink" Target="http://egoryevsk-mfc.ru/" TargetMode="External"/><Relationship Id="rId93" Type="http://schemas.openxmlformats.org/officeDocument/2006/relationships/hyperlink" Target="http://chehovmfc.ru/" TargetMode="External"/><Relationship Id="rId98" Type="http://schemas.openxmlformats.org/officeDocument/2006/relationships/hyperlink" Target="https://mfc-kotelnikigo.ru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Z1000"/>
  <sheetViews>
    <sheetView workbookViewId="0">
      <selection activeCell="A20" sqref="A20:A23"/>
    </sheetView>
  </sheetViews>
  <sheetFormatPr defaultColWidth="15.140625" defaultRowHeight="15" customHeight="1"/>
  <cols>
    <col min="1" max="26" width="13.28515625" customWidth="1"/>
  </cols>
  <sheetData>
    <row r="1" spans="1:2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1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2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1" t="s">
        <v>7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1" t="s">
        <v>8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" t="s">
        <v>609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" t="s">
        <v>611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" t="s">
        <v>610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 t="s">
        <v>612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 t="s">
        <v>613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1" t="s">
        <v>614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1" t="s">
        <v>615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1" t="s">
        <v>616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43"/>
  <sheetViews>
    <sheetView workbookViewId="0">
      <pane ySplit="1" topLeftCell="A543" activePane="bottomLeft" state="frozen"/>
      <selection pane="bottomLeft" activeCell="A548" sqref="A548"/>
    </sheetView>
  </sheetViews>
  <sheetFormatPr defaultColWidth="15.140625" defaultRowHeight="15"/>
  <cols>
    <col min="1" max="1" width="3.5703125" style="2" customWidth="1"/>
    <col min="2" max="2" width="31.7109375" style="2" customWidth="1"/>
    <col min="3" max="3" width="9.140625" style="2" customWidth="1"/>
    <col min="4" max="4" width="10" style="2" customWidth="1"/>
    <col min="5" max="5" width="29" style="2" customWidth="1"/>
    <col min="6" max="7" width="11.7109375" style="2" customWidth="1"/>
    <col min="8" max="8" width="9.28515625" style="2" customWidth="1"/>
    <col min="9" max="9" width="10.140625" style="2" customWidth="1"/>
    <col min="10" max="11" width="9.28515625" style="2" customWidth="1"/>
    <col min="12" max="16" width="11.7109375" style="2" customWidth="1"/>
    <col min="17" max="17" width="19.85546875" style="2" customWidth="1"/>
    <col min="18" max="19" width="11.7109375" style="2" customWidth="1"/>
    <col min="20" max="16384" width="15.140625" style="2"/>
  </cols>
  <sheetData>
    <row r="1" spans="1:19" ht="96">
      <c r="A1" s="33" t="s">
        <v>9</v>
      </c>
      <c r="B1" s="33" t="s">
        <v>10</v>
      </c>
      <c r="C1" s="33" t="s">
        <v>554</v>
      </c>
      <c r="D1" s="33" t="s">
        <v>11</v>
      </c>
      <c r="E1" s="33" t="s">
        <v>12</v>
      </c>
      <c r="F1" s="33" t="s">
        <v>13</v>
      </c>
      <c r="G1" s="33" t="s">
        <v>14</v>
      </c>
      <c r="H1" s="33" t="s">
        <v>15</v>
      </c>
      <c r="I1" s="113" t="s">
        <v>16</v>
      </c>
      <c r="J1" s="33" t="s">
        <v>17</v>
      </c>
      <c r="K1" s="114" t="s">
        <v>542</v>
      </c>
      <c r="L1" s="33" t="s">
        <v>533</v>
      </c>
      <c r="M1" s="33" t="s">
        <v>18</v>
      </c>
      <c r="N1" s="33" t="s">
        <v>19</v>
      </c>
      <c r="O1" s="33" t="s">
        <v>617</v>
      </c>
      <c r="P1" s="33" t="s">
        <v>618</v>
      </c>
      <c r="Q1" s="33" t="s">
        <v>20</v>
      </c>
      <c r="R1" s="33" t="s">
        <v>21</v>
      </c>
      <c r="S1" s="33" t="s">
        <v>22</v>
      </c>
    </row>
    <row r="2" spans="1:19" ht="24">
      <c r="A2" s="33"/>
      <c r="B2" s="33"/>
      <c r="C2" s="33"/>
      <c r="D2" s="33" t="s">
        <v>23</v>
      </c>
      <c r="E2" s="115"/>
      <c r="F2" s="33"/>
      <c r="G2" s="33"/>
      <c r="H2" s="33"/>
      <c r="I2" s="33"/>
      <c r="J2" s="33"/>
      <c r="K2" s="114"/>
      <c r="L2" s="33"/>
      <c r="M2" s="33"/>
      <c r="N2" s="33"/>
      <c r="O2" s="33"/>
      <c r="P2" s="33"/>
      <c r="Q2" s="115"/>
      <c r="R2" s="872"/>
      <c r="S2" s="873"/>
    </row>
    <row r="4" spans="1:19">
      <c r="A4" s="117" t="s">
        <v>562</v>
      </c>
    </row>
    <row r="5" spans="1:19">
      <c r="A5" s="2" t="s">
        <v>641</v>
      </c>
    </row>
    <row r="6" spans="1:19">
      <c r="A6" s="2" t="s">
        <v>648</v>
      </c>
    </row>
    <row r="7" spans="1:19">
      <c r="A7" s="2" t="s">
        <v>642</v>
      </c>
    </row>
    <row r="8" spans="1:19">
      <c r="A8" s="39" t="s">
        <v>562</v>
      </c>
      <c r="B8" s="116"/>
      <c r="C8" s="41">
        <f>C9</f>
        <v>462731</v>
      </c>
      <c r="D8" s="42"/>
      <c r="E8" s="43"/>
      <c r="F8" s="44"/>
      <c r="G8" s="44"/>
      <c r="H8" s="44"/>
      <c r="I8" s="45"/>
      <c r="J8" s="46">
        <f>SUMIF(M9:M14,"действующий",J9:J14)</f>
        <v>90</v>
      </c>
      <c r="K8" s="47"/>
      <c r="L8" s="48">
        <f>L9</f>
        <v>3</v>
      </c>
      <c r="M8" s="49"/>
      <c r="N8" s="50"/>
      <c r="O8" s="50"/>
      <c r="P8" s="50"/>
      <c r="Q8" s="51"/>
      <c r="R8" s="52">
        <f>S8/C8</f>
        <v>0.97248725501425237</v>
      </c>
      <c r="S8" s="53">
        <f>S9</f>
        <v>450000</v>
      </c>
    </row>
    <row r="9" spans="1:19" ht="72">
      <c r="A9" s="864">
        <v>1</v>
      </c>
      <c r="B9" s="865" t="s">
        <v>26</v>
      </c>
      <c r="C9" s="865">
        <v>462731</v>
      </c>
      <c r="D9" s="98">
        <v>1</v>
      </c>
      <c r="E9" s="99" t="s">
        <v>27</v>
      </c>
      <c r="F9" s="101" t="s">
        <v>28</v>
      </c>
      <c r="G9" s="101" t="s">
        <v>29</v>
      </c>
      <c r="H9" s="101" t="s">
        <v>30</v>
      </c>
      <c r="I9" s="31">
        <v>40067</v>
      </c>
      <c r="J9" s="92">
        <v>51</v>
      </c>
      <c r="K9" s="24"/>
      <c r="L9" s="868">
        <f>IF(R9&lt;1,ROUNDUP((C9-S9)/5000,0),"")</f>
        <v>3</v>
      </c>
      <c r="M9" s="92" t="s">
        <v>6</v>
      </c>
      <c r="N9" s="101">
        <v>714.05</v>
      </c>
      <c r="O9" s="101" t="s">
        <v>610</v>
      </c>
      <c r="P9" s="101"/>
      <c r="Q9" s="99" t="s">
        <v>31</v>
      </c>
      <c r="R9" s="869">
        <f>S9/C9</f>
        <v>0.97248725501425237</v>
      </c>
      <c r="S9" s="868">
        <f>IF(SUMIF(M9:M14,"действующий",J9:J14)*5000/C9&gt;1,C9,SUMIF(M9:M14,"действующий",J9:J14)*5000)</f>
        <v>450000</v>
      </c>
    </row>
    <row r="10" spans="1:19" ht="72">
      <c r="A10" s="864"/>
      <c r="B10" s="865"/>
      <c r="C10" s="865"/>
      <c r="D10" s="98">
        <v>1</v>
      </c>
      <c r="E10" s="30" t="s">
        <v>33</v>
      </c>
      <c r="F10" s="98" t="s">
        <v>28</v>
      </c>
      <c r="G10" s="98" t="s">
        <v>29</v>
      </c>
      <c r="H10" s="98" t="s">
        <v>34</v>
      </c>
      <c r="I10" s="31">
        <v>41998</v>
      </c>
      <c r="J10" s="95">
        <v>33</v>
      </c>
      <c r="K10" s="24"/>
      <c r="L10" s="868"/>
      <c r="M10" s="92" t="s">
        <v>6</v>
      </c>
      <c r="N10" s="32">
        <v>212</v>
      </c>
      <c r="O10" s="101" t="s">
        <v>610</v>
      </c>
      <c r="P10" s="101"/>
      <c r="Q10" s="99" t="s">
        <v>31</v>
      </c>
      <c r="R10" s="869"/>
      <c r="S10" s="868"/>
    </row>
    <row r="11" spans="1:19" ht="72">
      <c r="A11" s="864"/>
      <c r="B11" s="865"/>
      <c r="C11" s="865"/>
      <c r="D11" s="98">
        <v>3</v>
      </c>
      <c r="E11" s="30" t="s">
        <v>32</v>
      </c>
      <c r="F11" s="101" t="s">
        <v>559</v>
      </c>
      <c r="G11" s="101" t="s">
        <v>29</v>
      </c>
      <c r="H11" s="98" t="s">
        <v>558</v>
      </c>
      <c r="I11" s="31">
        <v>42867</v>
      </c>
      <c r="J11" s="98">
        <v>3</v>
      </c>
      <c r="K11" s="24"/>
      <c r="L11" s="868"/>
      <c r="M11" s="92" t="s">
        <v>6</v>
      </c>
      <c r="N11" s="32"/>
      <c r="O11" s="101"/>
      <c r="P11" s="101"/>
      <c r="Q11" s="99" t="s">
        <v>546</v>
      </c>
      <c r="R11" s="869"/>
      <c r="S11" s="868"/>
    </row>
    <row r="12" spans="1:19" ht="48">
      <c r="A12" s="864"/>
      <c r="B12" s="865"/>
      <c r="C12" s="865"/>
      <c r="D12" s="98">
        <v>3</v>
      </c>
      <c r="E12" s="64" t="s">
        <v>36</v>
      </c>
      <c r="F12" s="98" t="s">
        <v>28</v>
      </c>
      <c r="G12" s="98" t="s">
        <v>29</v>
      </c>
      <c r="H12" s="98" t="s">
        <v>37</v>
      </c>
      <c r="I12" s="31">
        <v>42186</v>
      </c>
      <c r="J12" s="95">
        <v>1</v>
      </c>
      <c r="K12" s="24"/>
      <c r="L12" s="868"/>
      <c r="M12" s="92" t="s">
        <v>6</v>
      </c>
      <c r="N12" s="32"/>
      <c r="O12" s="101"/>
      <c r="P12" s="101"/>
      <c r="Q12" s="99" t="s">
        <v>35</v>
      </c>
      <c r="R12" s="869"/>
      <c r="S12" s="868"/>
    </row>
    <row r="13" spans="1:19" ht="48" customHeight="1">
      <c r="A13" s="864"/>
      <c r="B13" s="865"/>
      <c r="C13" s="865"/>
      <c r="D13" s="98">
        <v>3</v>
      </c>
      <c r="E13" s="64" t="s">
        <v>38</v>
      </c>
      <c r="F13" s="98" t="s">
        <v>28</v>
      </c>
      <c r="G13" s="98" t="s">
        <v>29</v>
      </c>
      <c r="H13" s="98" t="s">
        <v>39</v>
      </c>
      <c r="I13" s="31">
        <v>42186</v>
      </c>
      <c r="J13" s="95">
        <v>1</v>
      </c>
      <c r="K13" s="24"/>
      <c r="L13" s="868"/>
      <c r="M13" s="92" t="s">
        <v>6</v>
      </c>
      <c r="N13" s="32"/>
      <c r="O13" s="101"/>
      <c r="P13" s="101"/>
      <c r="Q13" s="99" t="s">
        <v>35</v>
      </c>
      <c r="R13" s="869"/>
      <c r="S13" s="868"/>
    </row>
    <row r="14" spans="1:19" ht="72" customHeight="1">
      <c r="A14" s="864"/>
      <c r="B14" s="865"/>
      <c r="C14" s="865"/>
      <c r="D14" s="98">
        <v>3</v>
      </c>
      <c r="E14" s="64" t="s">
        <v>40</v>
      </c>
      <c r="F14" s="98" t="s">
        <v>28</v>
      </c>
      <c r="G14" s="98" t="s">
        <v>29</v>
      </c>
      <c r="H14" s="98" t="s">
        <v>532</v>
      </c>
      <c r="I14" s="31">
        <v>42613</v>
      </c>
      <c r="J14" s="95">
        <v>1</v>
      </c>
      <c r="K14" s="24"/>
      <c r="L14" s="868"/>
      <c r="M14" s="92" t="s">
        <v>6</v>
      </c>
      <c r="N14" s="32"/>
      <c r="O14" s="101"/>
      <c r="P14" s="101"/>
      <c r="Q14" s="99" t="s">
        <v>552</v>
      </c>
      <c r="R14" s="869"/>
      <c r="S14" s="868"/>
    </row>
    <row r="16" spans="1:19">
      <c r="A16" s="2" t="s">
        <v>643</v>
      </c>
    </row>
    <row r="17" spans="1:19" customFormat="1">
      <c r="A17" s="39" t="s">
        <v>562</v>
      </c>
      <c r="B17" s="40"/>
      <c r="C17" s="41">
        <f>C18</f>
        <v>462731</v>
      </c>
      <c r="D17" s="42"/>
      <c r="E17" s="43"/>
      <c r="F17" s="44"/>
      <c r="G17" s="44"/>
      <c r="H17" s="44"/>
      <c r="I17" s="45"/>
      <c r="J17" s="46">
        <f>SUMIF(M18:M29,"действующий",J18:J29)</f>
        <v>90</v>
      </c>
      <c r="K17" s="47"/>
      <c r="L17" s="48">
        <f>L18</f>
        <v>3</v>
      </c>
      <c r="M17" s="49"/>
      <c r="N17" s="50"/>
      <c r="O17" s="50"/>
      <c r="P17" s="50"/>
      <c r="Q17" s="51"/>
      <c r="R17" s="52">
        <f>S17/C17</f>
        <v>0.97248725501425237</v>
      </c>
      <c r="S17" s="53">
        <f>S18</f>
        <v>450000</v>
      </c>
    </row>
    <row r="18" spans="1:19" customFormat="1" ht="72">
      <c r="A18" s="878">
        <v>1</v>
      </c>
      <c r="B18" s="881" t="s">
        <v>26</v>
      </c>
      <c r="C18" s="884">
        <v>462731</v>
      </c>
      <c r="D18" s="118">
        <v>1</v>
      </c>
      <c r="E18" s="119" t="s">
        <v>27</v>
      </c>
      <c r="F18" s="120" t="s">
        <v>28</v>
      </c>
      <c r="G18" s="120" t="s">
        <v>29</v>
      </c>
      <c r="H18" s="120" t="s">
        <v>30</v>
      </c>
      <c r="I18" s="121">
        <v>40067</v>
      </c>
      <c r="J18" s="122">
        <v>51</v>
      </c>
      <c r="K18" s="123"/>
      <c r="L18" s="887">
        <f>IF(R18&lt;1,ROUNDUP((C18-S18)/5000,0),"")</f>
        <v>3</v>
      </c>
      <c r="M18" s="122" t="s">
        <v>6</v>
      </c>
      <c r="N18" s="120">
        <v>714.05</v>
      </c>
      <c r="O18" s="120" t="s">
        <v>610</v>
      </c>
      <c r="P18" s="120"/>
      <c r="Q18" s="119" t="s">
        <v>31</v>
      </c>
      <c r="R18" s="888">
        <f>S18/C18</f>
        <v>0.97248725501425237</v>
      </c>
      <c r="S18" s="887">
        <f>IF(SUMIF(M18:M29,"действующий",J18:J29)*5000/C18&gt;1,C18,SUMIF(M18:M29,"действующий",J18:J29)*5000)</f>
        <v>450000</v>
      </c>
    </row>
    <row r="19" spans="1:19" customFormat="1" ht="72">
      <c r="A19" s="879"/>
      <c r="B19" s="882"/>
      <c r="C19" s="885"/>
      <c r="D19" s="118">
        <v>1</v>
      </c>
      <c r="E19" s="124" t="s">
        <v>33</v>
      </c>
      <c r="F19" s="118" t="s">
        <v>28</v>
      </c>
      <c r="G19" s="118" t="s">
        <v>29</v>
      </c>
      <c r="H19" s="118" t="s">
        <v>34</v>
      </c>
      <c r="I19" s="121">
        <v>41998</v>
      </c>
      <c r="J19" s="125">
        <v>33</v>
      </c>
      <c r="K19" s="123"/>
      <c r="L19" s="887"/>
      <c r="M19" s="122" t="s">
        <v>6</v>
      </c>
      <c r="N19" s="126">
        <v>212</v>
      </c>
      <c r="O19" s="120" t="s">
        <v>610</v>
      </c>
      <c r="P19" s="120"/>
      <c r="Q19" s="119" t="s">
        <v>31</v>
      </c>
      <c r="R19" s="888"/>
      <c r="S19" s="887"/>
    </row>
    <row r="20" spans="1:19" customFormat="1" ht="36">
      <c r="A20" s="879"/>
      <c r="B20" s="882"/>
      <c r="C20" s="885"/>
      <c r="D20" s="118" t="s">
        <v>543</v>
      </c>
      <c r="E20" s="124" t="s">
        <v>33</v>
      </c>
      <c r="F20" s="118"/>
      <c r="G20" s="118"/>
      <c r="H20" s="118"/>
      <c r="I20" s="121">
        <v>43024</v>
      </c>
      <c r="J20" s="81">
        <v>-8</v>
      </c>
      <c r="K20" s="123"/>
      <c r="L20" s="887"/>
      <c r="M20" s="122" t="s">
        <v>6</v>
      </c>
      <c r="N20" s="126"/>
      <c r="O20" s="120"/>
      <c r="P20" s="120"/>
      <c r="Q20" s="119"/>
      <c r="R20" s="888"/>
      <c r="S20" s="887"/>
    </row>
    <row r="21" spans="1:19" customFormat="1" ht="72">
      <c r="A21" s="879"/>
      <c r="B21" s="882"/>
      <c r="C21" s="885"/>
      <c r="D21" s="118">
        <v>3</v>
      </c>
      <c r="E21" s="124" t="s">
        <v>32</v>
      </c>
      <c r="F21" s="120" t="s">
        <v>559</v>
      </c>
      <c r="G21" s="120" t="s">
        <v>29</v>
      </c>
      <c r="H21" s="118" t="s">
        <v>558</v>
      </c>
      <c r="I21" s="121">
        <v>42867</v>
      </c>
      <c r="J21" s="118">
        <v>3</v>
      </c>
      <c r="K21" s="123"/>
      <c r="L21" s="887"/>
      <c r="M21" s="122" t="s">
        <v>6</v>
      </c>
      <c r="N21" s="126"/>
      <c r="O21" s="120"/>
      <c r="P21" s="120"/>
      <c r="Q21" s="119" t="s">
        <v>546</v>
      </c>
      <c r="R21" s="888"/>
      <c r="S21" s="887"/>
    </row>
    <row r="22" spans="1:19" customFormat="1" ht="48">
      <c r="A22" s="879"/>
      <c r="B22" s="882"/>
      <c r="C22" s="885"/>
      <c r="D22" s="118">
        <v>3</v>
      </c>
      <c r="E22" s="124" t="s">
        <v>36</v>
      </c>
      <c r="F22" s="118" t="s">
        <v>28</v>
      </c>
      <c r="G22" s="118" t="s">
        <v>29</v>
      </c>
      <c r="H22" s="118" t="s">
        <v>37</v>
      </c>
      <c r="I22" s="121">
        <v>42186</v>
      </c>
      <c r="J22" s="125">
        <v>1</v>
      </c>
      <c r="K22" s="123"/>
      <c r="L22" s="887"/>
      <c r="M22" s="122" t="s">
        <v>6</v>
      </c>
      <c r="N22" s="126"/>
      <c r="O22" s="120"/>
      <c r="P22" s="120"/>
      <c r="Q22" s="119" t="s">
        <v>35</v>
      </c>
      <c r="R22" s="888"/>
      <c r="S22" s="887"/>
    </row>
    <row r="23" spans="1:19" customFormat="1" ht="48" customHeight="1">
      <c r="A23" s="879"/>
      <c r="B23" s="882"/>
      <c r="C23" s="885"/>
      <c r="D23" s="118">
        <v>3</v>
      </c>
      <c r="E23" s="124" t="s">
        <v>38</v>
      </c>
      <c r="F23" s="118" t="s">
        <v>28</v>
      </c>
      <c r="G23" s="118" t="s">
        <v>29</v>
      </c>
      <c r="H23" s="118" t="s">
        <v>39</v>
      </c>
      <c r="I23" s="121">
        <v>42186</v>
      </c>
      <c r="J23" s="125">
        <v>1</v>
      </c>
      <c r="K23" s="123"/>
      <c r="L23" s="887"/>
      <c r="M23" s="122" t="s">
        <v>6</v>
      </c>
      <c r="N23" s="126"/>
      <c r="O23" s="120"/>
      <c r="P23" s="120"/>
      <c r="Q23" s="119" t="s">
        <v>35</v>
      </c>
      <c r="R23" s="888"/>
      <c r="S23" s="887"/>
    </row>
    <row r="24" spans="1:19" customFormat="1" ht="36.75" customHeight="1">
      <c r="A24" s="879"/>
      <c r="B24" s="882"/>
      <c r="C24" s="885"/>
      <c r="D24" s="118">
        <v>3</v>
      </c>
      <c r="E24" s="124" t="s">
        <v>40</v>
      </c>
      <c r="F24" s="889" t="s">
        <v>28</v>
      </c>
      <c r="G24" s="889" t="s">
        <v>29</v>
      </c>
      <c r="H24" s="889" t="s">
        <v>532</v>
      </c>
      <c r="I24" s="121">
        <v>42613</v>
      </c>
      <c r="J24" s="125">
        <v>1</v>
      </c>
      <c r="K24" s="123"/>
      <c r="L24" s="887"/>
      <c r="M24" s="122" t="s">
        <v>6</v>
      </c>
      <c r="N24" s="126"/>
      <c r="O24" s="120"/>
      <c r="P24" s="120"/>
      <c r="Q24" s="891" t="s">
        <v>552</v>
      </c>
      <c r="R24" s="888"/>
      <c r="S24" s="887"/>
    </row>
    <row r="25" spans="1:19" customFormat="1" ht="36.75" customHeight="1">
      <c r="A25" s="879"/>
      <c r="B25" s="882"/>
      <c r="C25" s="885"/>
      <c r="D25" s="118" t="s">
        <v>544</v>
      </c>
      <c r="E25" s="124" t="s">
        <v>40</v>
      </c>
      <c r="F25" s="890"/>
      <c r="G25" s="890"/>
      <c r="H25" s="890"/>
      <c r="I25" s="121">
        <v>43024</v>
      </c>
      <c r="J25" s="125">
        <v>1</v>
      </c>
      <c r="K25" s="123"/>
      <c r="L25" s="887"/>
      <c r="M25" s="122" t="s">
        <v>6</v>
      </c>
      <c r="N25" s="126"/>
      <c r="O25" s="120"/>
      <c r="P25" s="120"/>
      <c r="Q25" s="892"/>
      <c r="R25" s="888"/>
      <c r="S25" s="887"/>
    </row>
    <row r="26" spans="1:19" customFormat="1" ht="36.75" customHeight="1">
      <c r="A26" s="879"/>
      <c r="B26" s="882"/>
      <c r="C26" s="885"/>
      <c r="D26" s="118">
        <v>3</v>
      </c>
      <c r="E26" s="124" t="s">
        <v>630</v>
      </c>
      <c r="F26" s="118" t="s">
        <v>28</v>
      </c>
      <c r="G26" s="118" t="s">
        <v>29</v>
      </c>
      <c r="H26" s="127"/>
      <c r="I26" s="121">
        <v>43024</v>
      </c>
      <c r="J26" s="68">
        <v>3</v>
      </c>
      <c r="K26" s="123"/>
      <c r="L26" s="887"/>
      <c r="M26" s="122" t="s">
        <v>6</v>
      </c>
      <c r="N26" s="126"/>
      <c r="O26" s="120"/>
      <c r="P26" s="120" t="s">
        <v>613</v>
      </c>
      <c r="Q26" s="128"/>
      <c r="R26" s="888"/>
      <c r="S26" s="887"/>
    </row>
    <row r="27" spans="1:19" customFormat="1" ht="36.75" customHeight="1">
      <c r="A27" s="879"/>
      <c r="B27" s="882"/>
      <c r="C27" s="885"/>
      <c r="D27" s="118">
        <v>3</v>
      </c>
      <c r="E27" s="124" t="s">
        <v>631</v>
      </c>
      <c r="F27" s="118" t="s">
        <v>28</v>
      </c>
      <c r="G27" s="118" t="s">
        <v>29</v>
      </c>
      <c r="H27" s="127"/>
      <c r="I27" s="121">
        <v>43024</v>
      </c>
      <c r="J27" s="68">
        <v>2</v>
      </c>
      <c r="K27" s="123"/>
      <c r="L27" s="887"/>
      <c r="M27" s="122" t="s">
        <v>6</v>
      </c>
      <c r="N27" s="126"/>
      <c r="O27" s="120"/>
      <c r="P27" s="120" t="s">
        <v>614</v>
      </c>
      <c r="Q27" s="128"/>
      <c r="R27" s="888"/>
      <c r="S27" s="887"/>
    </row>
    <row r="28" spans="1:19" customFormat="1" ht="36.75" customHeight="1">
      <c r="A28" s="879"/>
      <c r="B28" s="882"/>
      <c r="C28" s="885"/>
      <c r="D28" s="118">
        <v>3</v>
      </c>
      <c r="E28" s="124" t="s">
        <v>632</v>
      </c>
      <c r="F28" s="118" t="s">
        <v>28</v>
      </c>
      <c r="G28" s="118" t="s">
        <v>29</v>
      </c>
      <c r="H28" s="127"/>
      <c r="I28" s="121">
        <v>43024</v>
      </c>
      <c r="J28" s="68">
        <v>2</v>
      </c>
      <c r="K28" s="123"/>
      <c r="L28" s="887"/>
      <c r="M28" s="122" t="s">
        <v>6</v>
      </c>
      <c r="N28" s="126"/>
      <c r="O28" s="120"/>
      <c r="P28" s="120" t="s">
        <v>614</v>
      </c>
      <c r="Q28" s="128"/>
      <c r="R28" s="888"/>
      <c r="S28" s="887"/>
    </row>
    <row r="29" spans="1:19" customFormat="1" ht="36">
      <c r="A29" s="880"/>
      <c r="B29" s="883"/>
      <c r="C29" s="886"/>
      <c r="D29" s="118" t="s">
        <v>544</v>
      </c>
      <c r="E29" s="124" t="s">
        <v>634</v>
      </c>
      <c r="F29" s="118" t="s">
        <v>28</v>
      </c>
      <c r="G29" s="118" t="s">
        <v>29</v>
      </c>
      <c r="H29" s="118" t="s">
        <v>635</v>
      </c>
      <c r="I29" s="121">
        <v>43070</v>
      </c>
      <c r="J29" s="112">
        <v>3</v>
      </c>
      <c r="K29" s="123"/>
      <c r="L29" s="887"/>
      <c r="M29" s="122" t="s">
        <v>7</v>
      </c>
      <c r="N29" s="126"/>
      <c r="O29" s="120"/>
      <c r="P29" s="120"/>
      <c r="Q29" s="119"/>
      <c r="R29" s="888"/>
      <c r="S29" s="887"/>
    </row>
    <row r="31" spans="1:19">
      <c r="A31" s="117" t="s">
        <v>567</v>
      </c>
    </row>
    <row r="32" spans="1:19">
      <c r="A32" s="2" t="s">
        <v>644</v>
      </c>
    </row>
    <row r="33" spans="1:19">
      <c r="A33" s="2" t="s">
        <v>650</v>
      </c>
    </row>
    <row r="34" spans="1:19">
      <c r="A34" s="2" t="s">
        <v>642</v>
      </c>
    </row>
    <row r="35" spans="1:19" customFormat="1">
      <c r="A35" s="39" t="s">
        <v>567</v>
      </c>
      <c r="B35" s="40"/>
      <c r="C35" s="41">
        <f>C36</f>
        <v>167907</v>
      </c>
      <c r="D35" s="42"/>
      <c r="E35" s="43"/>
      <c r="F35" s="44"/>
      <c r="G35" s="44"/>
      <c r="H35" s="44"/>
      <c r="I35" s="45"/>
      <c r="J35" s="46">
        <f>SUMIF(M36:M38,"действующий",J36:J38)</f>
        <v>32</v>
      </c>
      <c r="K35" s="47"/>
      <c r="L35" s="48">
        <f>L36</f>
        <v>2</v>
      </c>
      <c r="M35" s="49"/>
      <c r="N35" s="50"/>
      <c r="O35" s="50"/>
      <c r="P35" s="50"/>
      <c r="Q35" s="51"/>
      <c r="R35" s="52">
        <f>S35/C35</f>
        <v>0.95290845527583723</v>
      </c>
      <c r="S35" s="53">
        <f>S36</f>
        <v>160000</v>
      </c>
    </row>
    <row r="36" spans="1:19" customFormat="1" ht="72">
      <c r="A36" s="874">
        <v>7</v>
      </c>
      <c r="B36" s="876" t="s">
        <v>46</v>
      </c>
      <c r="C36" s="865">
        <v>167907</v>
      </c>
      <c r="D36" s="100">
        <v>1</v>
      </c>
      <c r="E36" s="64" t="s">
        <v>47</v>
      </c>
      <c r="F36" s="100" t="s">
        <v>48</v>
      </c>
      <c r="G36" s="100" t="s">
        <v>49</v>
      </c>
      <c r="H36" s="100" t="s">
        <v>50</v>
      </c>
      <c r="I36" s="65">
        <v>41245</v>
      </c>
      <c r="J36" s="100">
        <v>17</v>
      </c>
      <c r="K36" s="26"/>
      <c r="L36" s="868">
        <f>IF(R36&lt;1,ROUNDUP((C36-S36)/5000,0),"")</f>
        <v>2</v>
      </c>
      <c r="M36" s="92" t="s">
        <v>6</v>
      </c>
      <c r="N36" s="32">
        <v>269.3</v>
      </c>
      <c r="O36" s="101" t="s">
        <v>610</v>
      </c>
      <c r="P36" s="101"/>
      <c r="Q36" s="99" t="s">
        <v>31</v>
      </c>
      <c r="R36" s="869">
        <f>S36/C36</f>
        <v>0.95290845527583723</v>
      </c>
      <c r="S36" s="870">
        <f>IF(SUMIF(M36:M38,"действующий",J36:J38)*5000/C36&gt;1,C36,SUMIF(M36:M38,"действующий",J36:J38)*5000)</f>
        <v>160000</v>
      </c>
    </row>
    <row r="37" spans="1:19" customFormat="1" ht="72">
      <c r="A37" s="874"/>
      <c r="B37" s="876"/>
      <c r="C37" s="865"/>
      <c r="D37" s="100">
        <v>1</v>
      </c>
      <c r="E37" s="64" t="s">
        <v>51</v>
      </c>
      <c r="F37" s="100" t="s">
        <v>52</v>
      </c>
      <c r="G37" s="100" t="s">
        <v>49</v>
      </c>
      <c r="H37" s="100" t="s">
        <v>53</v>
      </c>
      <c r="I37" s="65">
        <v>41329</v>
      </c>
      <c r="J37" s="60">
        <v>10</v>
      </c>
      <c r="K37" s="26"/>
      <c r="L37" s="868"/>
      <c r="M37" s="92" t="s">
        <v>6</v>
      </c>
      <c r="N37" s="32">
        <v>51</v>
      </c>
      <c r="O37" s="101" t="s">
        <v>611</v>
      </c>
      <c r="P37" s="101"/>
      <c r="Q37" s="99" t="s">
        <v>31</v>
      </c>
      <c r="R37" s="869"/>
      <c r="S37" s="870"/>
    </row>
    <row r="38" spans="1:19" customFormat="1" ht="72">
      <c r="A38" s="874"/>
      <c r="B38" s="876"/>
      <c r="C38" s="865"/>
      <c r="D38" s="129">
        <v>1</v>
      </c>
      <c r="E38" s="64" t="s">
        <v>536</v>
      </c>
      <c r="F38" s="100" t="s">
        <v>537</v>
      </c>
      <c r="G38" s="100" t="s">
        <v>49</v>
      </c>
      <c r="H38" s="100" t="s">
        <v>538</v>
      </c>
      <c r="I38" s="65">
        <v>42809</v>
      </c>
      <c r="J38" s="60">
        <v>5</v>
      </c>
      <c r="K38" s="26"/>
      <c r="L38" s="868"/>
      <c r="M38" s="92" t="s">
        <v>6</v>
      </c>
      <c r="N38" s="32"/>
      <c r="O38" s="101" t="s">
        <v>611</v>
      </c>
      <c r="P38" s="101"/>
      <c r="Q38" s="99" t="s">
        <v>31</v>
      </c>
      <c r="R38" s="869"/>
      <c r="S38" s="870"/>
    </row>
    <row r="40" spans="1:19">
      <c r="A40" s="2" t="s">
        <v>643</v>
      </c>
    </row>
    <row r="41" spans="1:19" customFormat="1">
      <c r="A41" s="39" t="s">
        <v>567</v>
      </c>
      <c r="B41" s="40"/>
      <c r="C41" s="41">
        <f>C42</f>
        <v>167907</v>
      </c>
      <c r="D41" s="42"/>
      <c r="E41" s="43"/>
      <c r="F41" s="44"/>
      <c r="G41" s="44"/>
      <c r="H41" s="44"/>
      <c r="I41" s="45"/>
      <c r="J41" s="46">
        <f>SUMIF(M42:M45,"действующий",J42:J45)</f>
        <v>32</v>
      </c>
      <c r="K41" s="47"/>
      <c r="L41" s="48">
        <f>L42</f>
        <v>2</v>
      </c>
      <c r="M41" s="49"/>
      <c r="N41" s="50"/>
      <c r="O41" s="50"/>
      <c r="P41" s="50"/>
      <c r="Q41" s="51"/>
      <c r="R41" s="52">
        <f>S41/C41</f>
        <v>0.95290845527583723</v>
      </c>
      <c r="S41" s="53">
        <f>S42</f>
        <v>160000</v>
      </c>
    </row>
    <row r="42" spans="1:19" customFormat="1" ht="72">
      <c r="A42" s="874">
        <v>7</v>
      </c>
      <c r="B42" s="876" t="s">
        <v>46</v>
      </c>
      <c r="C42" s="865">
        <v>167907</v>
      </c>
      <c r="D42" s="100">
        <v>1</v>
      </c>
      <c r="E42" s="64" t="s">
        <v>47</v>
      </c>
      <c r="F42" s="100" t="s">
        <v>48</v>
      </c>
      <c r="G42" s="100" t="s">
        <v>49</v>
      </c>
      <c r="H42" s="100" t="s">
        <v>50</v>
      </c>
      <c r="I42" s="65">
        <v>41245</v>
      </c>
      <c r="J42" s="100">
        <v>17</v>
      </c>
      <c r="K42" s="26"/>
      <c r="L42" s="868">
        <f>IF(R42&lt;1,ROUNDUP((C42-S42)/5000,0),"")</f>
        <v>2</v>
      </c>
      <c r="M42" s="92" t="s">
        <v>6</v>
      </c>
      <c r="N42" s="32">
        <v>269.3</v>
      </c>
      <c r="O42" s="101" t="s">
        <v>610</v>
      </c>
      <c r="P42" s="101"/>
      <c r="Q42" s="99" t="s">
        <v>31</v>
      </c>
      <c r="R42" s="869">
        <f>S42/C42</f>
        <v>0.95290845527583723</v>
      </c>
      <c r="S42" s="870">
        <f>IF(SUMIF(M42:M45,"действующий",J42:J45)*5000/C42&gt;1,C42,SUMIF(M42:M45,"действующий",J42:J45)*5000)</f>
        <v>160000</v>
      </c>
    </row>
    <row r="43" spans="1:19" customFormat="1" ht="72">
      <c r="A43" s="874"/>
      <c r="B43" s="876"/>
      <c r="C43" s="865"/>
      <c r="D43" s="100">
        <v>1</v>
      </c>
      <c r="E43" s="64" t="s">
        <v>51</v>
      </c>
      <c r="F43" s="100" t="s">
        <v>52</v>
      </c>
      <c r="G43" s="100" t="s">
        <v>49</v>
      </c>
      <c r="H43" s="100" t="s">
        <v>53</v>
      </c>
      <c r="I43" s="65">
        <v>41329</v>
      </c>
      <c r="J43" s="60">
        <v>10</v>
      </c>
      <c r="K43" s="26"/>
      <c r="L43" s="868"/>
      <c r="M43" s="92" t="s">
        <v>6</v>
      </c>
      <c r="N43" s="32">
        <v>51</v>
      </c>
      <c r="O43" s="101" t="s">
        <v>611</v>
      </c>
      <c r="P43" s="101"/>
      <c r="Q43" s="99" t="s">
        <v>31</v>
      </c>
      <c r="R43" s="869"/>
      <c r="S43" s="870"/>
    </row>
    <row r="44" spans="1:19" customFormat="1" ht="72">
      <c r="A44" s="874"/>
      <c r="B44" s="876"/>
      <c r="C44" s="865"/>
      <c r="D44" s="129">
        <v>1</v>
      </c>
      <c r="E44" s="64" t="s">
        <v>536</v>
      </c>
      <c r="F44" s="100" t="s">
        <v>537</v>
      </c>
      <c r="G44" s="100" t="s">
        <v>49</v>
      </c>
      <c r="H44" s="100" t="s">
        <v>538</v>
      </c>
      <c r="I44" s="65">
        <v>42809</v>
      </c>
      <c r="J44" s="60">
        <v>5</v>
      </c>
      <c r="K44" s="26"/>
      <c r="L44" s="868"/>
      <c r="M44" s="92" t="s">
        <v>6</v>
      </c>
      <c r="N44" s="32"/>
      <c r="O44" s="101" t="s">
        <v>611</v>
      </c>
      <c r="P44" s="101"/>
      <c r="Q44" s="99" t="s">
        <v>31</v>
      </c>
      <c r="R44" s="869"/>
      <c r="S44" s="870"/>
    </row>
    <row r="45" spans="1:19" customFormat="1" ht="36">
      <c r="A45" s="874"/>
      <c r="B45" s="876"/>
      <c r="C45" s="865"/>
      <c r="D45" s="90" t="s">
        <v>543</v>
      </c>
      <c r="E45" s="64" t="s">
        <v>603</v>
      </c>
      <c r="F45" s="100"/>
      <c r="G45" s="100" t="s">
        <v>49</v>
      </c>
      <c r="H45" s="100" t="s">
        <v>602</v>
      </c>
      <c r="I45" s="65">
        <v>43039</v>
      </c>
      <c r="J45" s="70">
        <v>2</v>
      </c>
      <c r="K45" s="26"/>
      <c r="L45" s="868"/>
      <c r="M45" s="92" t="s">
        <v>7</v>
      </c>
      <c r="N45" s="32"/>
      <c r="O45" s="101" t="s">
        <v>610</v>
      </c>
      <c r="P45" s="101"/>
      <c r="Q45" s="99"/>
      <c r="R45" s="869"/>
      <c r="S45" s="870"/>
    </row>
    <row r="47" spans="1:19">
      <c r="A47" s="117" t="s">
        <v>568</v>
      </c>
    </row>
    <row r="48" spans="1:19">
      <c r="A48" s="2" t="s">
        <v>645</v>
      </c>
    </row>
    <row r="49" spans="1:19">
      <c r="A49" s="2" t="s">
        <v>651</v>
      </c>
    </row>
    <row r="50" spans="1:19">
      <c r="A50" s="2" t="s">
        <v>642</v>
      </c>
    </row>
    <row r="51" spans="1:19" customFormat="1">
      <c r="A51" s="39" t="s">
        <v>568</v>
      </c>
      <c r="B51" s="40"/>
      <c r="C51" s="41">
        <f>C52</f>
        <v>75018</v>
      </c>
      <c r="D51" s="42"/>
      <c r="E51" s="43"/>
      <c r="F51" s="44"/>
      <c r="G51" s="44"/>
      <c r="H51" s="44"/>
      <c r="I51" s="45"/>
      <c r="J51" s="46">
        <f>SUMIF(M52:M54,"действующий",J52:J54)</f>
        <v>16</v>
      </c>
      <c r="K51" s="47"/>
      <c r="L51" s="48" t="str">
        <f>L52</f>
        <v/>
      </c>
      <c r="M51" s="49"/>
      <c r="N51" s="50"/>
      <c r="O51" s="50"/>
      <c r="P51" s="50"/>
      <c r="Q51" s="51"/>
      <c r="R51" s="52">
        <f>S51/C51</f>
        <v>1</v>
      </c>
      <c r="S51" s="53">
        <f>S52</f>
        <v>75018</v>
      </c>
    </row>
    <row r="52" spans="1:19" customFormat="1" ht="72">
      <c r="A52" s="864">
        <v>8</v>
      </c>
      <c r="B52" s="865" t="s">
        <v>54</v>
      </c>
      <c r="C52" s="865">
        <v>75018</v>
      </c>
      <c r="D52" s="98">
        <v>1</v>
      </c>
      <c r="E52" s="30" t="s">
        <v>55</v>
      </c>
      <c r="F52" s="98" t="s">
        <v>56</v>
      </c>
      <c r="G52" s="98" t="s">
        <v>57</v>
      </c>
      <c r="H52" s="98" t="s">
        <v>58</v>
      </c>
      <c r="I52" s="31">
        <v>41610</v>
      </c>
      <c r="J52" s="98">
        <v>6</v>
      </c>
      <c r="K52" s="24"/>
      <c r="L52" s="868" t="str">
        <f>IF(R52&lt;1,ROUNDUP((C52-S52)/5000,0),"")</f>
        <v/>
      </c>
      <c r="M52" s="92" t="s">
        <v>6</v>
      </c>
      <c r="N52" s="32">
        <v>55</v>
      </c>
      <c r="O52" s="101" t="s">
        <v>609</v>
      </c>
      <c r="P52" s="101"/>
      <c r="Q52" s="99" t="s">
        <v>31</v>
      </c>
      <c r="R52" s="896">
        <f>S52/C52</f>
        <v>1</v>
      </c>
      <c r="S52" s="893">
        <f>IF(SUMIF(M52:M54,"действующий",J52:J54)*5000/C52&gt;1,C52,SUMIF(M52:M54,"действующий",J52:J54)*5000)</f>
        <v>75018</v>
      </c>
    </row>
    <row r="53" spans="1:19" customFormat="1" ht="72">
      <c r="A53" s="866"/>
      <c r="B53" s="866"/>
      <c r="C53" s="865"/>
      <c r="D53" s="98">
        <v>1</v>
      </c>
      <c r="E53" s="30" t="s">
        <v>59</v>
      </c>
      <c r="F53" s="98" t="s">
        <v>60</v>
      </c>
      <c r="G53" s="98" t="s">
        <v>57</v>
      </c>
      <c r="H53" s="98" t="s">
        <v>61</v>
      </c>
      <c r="I53" s="31">
        <v>41610</v>
      </c>
      <c r="J53" s="98">
        <v>8</v>
      </c>
      <c r="K53" s="24"/>
      <c r="L53" s="868"/>
      <c r="M53" s="92" t="s">
        <v>6</v>
      </c>
      <c r="N53" s="32">
        <v>60</v>
      </c>
      <c r="O53" s="101" t="s">
        <v>611</v>
      </c>
      <c r="P53" s="101"/>
      <c r="Q53" s="99" t="s">
        <v>31</v>
      </c>
      <c r="R53" s="897"/>
      <c r="S53" s="894"/>
    </row>
    <row r="54" spans="1:19" customFormat="1" ht="72">
      <c r="A54" s="866"/>
      <c r="B54" s="866"/>
      <c r="C54" s="865"/>
      <c r="D54" s="98">
        <v>3</v>
      </c>
      <c r="E54" s="30" t="s">
        <v>55</v>
      </c>
      <c r="F54" s="98" t="s">
        <v>56</v>
      </c>
      <c r="G54" s="98" t="s">
        <v>57</v>
      </c>
      <c r="H54" s="98" t="s">
        <v>58</v>
      </c>
      <c r="I54" s="31">
        <v>42460</v>
      </c>
      <c r="J54" s="98">
        <v>2</v>
      </c>
      <c r="K54" s="24"/>
      <c r="L54" s="868"/>
      <c r="M54" s="92" t="s">
        <v>6</v>
      </c>
      <c r="N54" s="32">
        <v>6</v>
      </c>
      <c r="O54" s="101"/>
      <c r="P54" s="101"/>
      <c r="Q54" s="99" t="s">
        <v>62</v>
      </c>
      <c r="R54" s="898"/>
      <c r="S54" s="895"/>
    </row>
    <row r="56" spans="1:19">
      <c r="A56" s="2" t="s">
        <v>643</v>
      </c>
    </row>
    <row r="57" spans="1:19" customFormat="1">
      <c r="A57" s="39" t="s">
        <v>568</v>
      </c>
      <c r="B57" s="40"/>
      <c r="C57" s="41">
        <f>C58</f>
        <v>75018</v>
      </c>
      <c r="D57" s="42"/>
      <c r="E57" s="43"/>
      <c r="F57" s="44"/>
      <c r="G57" s="44"/>
      <c r="H57" s="44"/>
      <c r="I57" s="45"/>
      <c r="J57" s="46">
        <f>SUMIF(M58:M61,"действующий",J58:J61)</f>
        <v>16</v>
      </c>
      <c r="K57" s="47"/>
      <c r="L57" s="48" t="str">
        <f>L58</f>
        <v/>
      </c>
      <c r="M57" s="49"/>
      <c r="N57" s="50"/>
      <c r="O57" s="50"/>
      <c r="P57" s="50"/>
      <c r="Q57" s="51"/>
      <c r="R57" s="52">
        <f>S57/C57</f>
        <v>1</v>
      </c>
      <c r="S57" s="53">
        <f>S58</f>
        <v>75018</v>
      </c>
    </row>
    <row r="58" spans="1:19" customFormat="1" ht="72">
      <c r="A58" s="864">
        <v>8</v>
      </c>
      <c r="B58" s="865" t="s">
        <v>54</v>
      </c>
      <c r="C58" s="865">
        <v>75018</v>
      </c>
      <c r="D58" s="98">
        <v>1</v>
      </c>
      <c r="E58" s="30" t="s">
        <v>55</v>
      </c>
      <c r="F58" s="98" t="s">
        <v>56</v>
      </c>
      <c r="G58" s="98" t="s">
        <v>57</v>
      </c>
      <c r="H58" s="98" t="s">
        <v>58</v>
      </c>
      <c r="I58" s="31">
        <v>41610</v>
      </c>
      <c r="J58" s="98">
        <v>6</v>
      </c>
      <c r="K58" s="24"/>
      <c r="L58" s="868" t="str">
        <f>IF(R58&lt;1,ROUNDUP((C58-S58)/5000,0),"")</f>
        <v/>
      </c>
      <c r="M58" s="92" t="s">
        <v>6</v>
      </c>
      <c r="N58" s="32">
        <v>55</v>
      </c>
      <c r="O58" s="101" t="s">
        <v>609</v>
      </c>
      <c r="P58" s="101"/>
      <c r="Q58" s="99" t="s">
        <v>31</v>
      </c>
      <c r="R58" s="869">
        <f>S58/C58</f>
        <v>1</v>
      </c>
      <c r="S58" s="870">
        <f>IF(SUMIF(M58:M62,"действующий",J58:J62)*5000/C58&gt;1,C58,SUMIF(M58:M62,"действующий",J58:J62)*5000)</f>
        <v>75018</v>
      </c>
    </row>
    <row r="59" spans="1:19" customFormat="1" ht="36.75" customHeight="1">
      <c r="A59" s="864"/>
      <c r="B59" s="865"/>
      <c r="C59" s="865"/>
      <c r="D59" s="98">
        <v>1</v>
      </c>
      <c r="E59" s="30" t="s">
        <v>59</v>
      </c>
      <c r="F59" s="903" t="s">
        <v>60</v>
      </c>
      <c r="G59" s="903" t="s">
        <v>57</v>
      </c>
      <c r="H59" s="903" t="s">
        <v>61</v>
      </c>
      <c r="I59" s="31">
        <v>41610</v>
      </c>
      <c r="J59" s="98">
        <v>8</v>
      </c>
      <c r="K59" s="24"/>
      <c r="L59" s="868"/>
      <c r="M59" s="92" t="s">
        <v>6</v>
      </c>
      <c r="N59" s="905">
        <v>60</v>
      </c>
      <c r="O59" s="907" t="s">
        <v>611</v>
      </c>
      <c r="P59" s="907"/>
      <c r="Q59" s="909" t="s">
        <v>31</v>
      </c>
      <c r="R59" s="869"/>
      <c r="S59" s="870"/>
    </row>
    <row r="60" spans="1:19" customFormat="1" ht="36.75" customHeight="1">
      <c r="A60" s="864"/>
      <c r="B60" s="865"/>
      <c r="C60" s="865"/>
      <c r="D60" s="98" t="s">
        <v>543</v>
      </c>
      <c r="E60" s="30" t="s">
        <v>59</v>
      </c>
      <c r="F60" s="904"/>
      <c r="G60" s="904"/>
      <c r="H60" s="904"/>
      <c r="I60" s="31">
        <v>43038</v>
      </c>
      <c r="J60" s="98">
        <v>-2</v>
      </c>
      <c r="K60" s="24"/>
      <c r="L60" s="868"/>
      <c r="M60" s="92" t="s">
        <v>7</v>
      </c>
      <c r="N60" s="906"/>
      <c r="O60" s="908"/>
      <c r="P60" s="908"/>
      <c r="Q60" s="910"/>
      <c r="R60" s="869"/>
      <c r="S60" s="870"/>
    </row>
    <row r="61" spans="1:19" customFormat="1" ht="72">
      <c r="A61" s="864"/>
      <c r="B61" s="865"/>
      <c r="C61" s="865"/>
      <c r="D61" s="98">
        <v>3</v>
      </c>
      <c r="E61" s="30" t="s">
        <v>55</v>
      </c>
      <c r="F61" s="98" t="s">
        <v>56</v>
      </c>
      <c r="G61" s="98" t="s">
        <v>57</v>
      </c>
      <c r="H61" s="98" t="s">
        <v>58</v>
      </c>
      <c r="I61" s="31">
        <v>42460</v>
      </c>
      <c r="J61" s="98">
        <v>2</v>
      </c>
      <c r="K61" s="24"/>
      <c r="L61" s="868"/>
      <c r="M61" s="92" t="s">
        <v>6</v>
      </c>
      <c r="N61" s="32"/>
      <c r="O61" s="101"/>
      <c r="P61" s="101"/>
      <c r="Q61" s="99" t="s">
        <v>62</v>
      </c>
      <c r="R61" s="869"/>
      <c r="S61" s="870"/>
    </row>
    <row r="62" spans="1:19" customFormat="1" ht="24">
      <c r="A62" s="864"/>
      <c r="B62" s="865"/>
      <c r="C62" s="865"/>
      <c r="D62" s="98" t="s">
        <v>544</v>
      </c>
      <c r="E62" s="30" t="s">
        <v>636</v>
      </c>
      <c r="F62" s="98" t="s">
        <v>60</v>
      </c>
      <c r="G62" s="98" t="s">
        <v>57</v>
      </c>
      <c r="H62" s="98" t="s">
        <v>637</v>
      </c>
      <c r="I62" s="31">
        <v>43038</v>
      </c>
      <c r="J62" s="98">
        <v>2</v>
      </c>
      <c r="K62" s="24"/>
      <c r="L62" s="868"/>
      <c r="M62" s="92" t="s">
        <v>7</v>
      </c>
      <c r="N62" s="32"/>
      <c r="O62" s="101"/>
      <c r="P62" s="101"/>
      <c r="Q62" s="99"/>
      <c r="R62" s="869"/>
      <c r="S62" s="870"/>
    </row>
    <row r="64" spans="1:19">
      <c r="A64" s="117" t="s">
        <v>570</v>
      </c>
    </row>
    <row r="65" spans="1:19">
      <c r="A65" s="2" t="s">
        <v>646</v>
      </c>
    </row>
    <row r="66" spans="1:19">
      <c r="A66" s="2" t="s">
        <v>649</v>
      </c>
    </row>
    <row r="67" spans="1:19">
      <c r="A67" s="2" t="s">
        <v>642</v>
      </c>
    </row>
    <row r="68" spans="1:19" customFormat="1">
      <c r="A68" s="39" t="s">
        <v>570</v>
      </c>
      <c r="B68" s="40"/>
      <c r="C68" s="41">
        <f>C69</f>
        <v>21948</v>
      </c>
      <c r="D68" s="42"/>
      <c r="E68" s="43"/>
      <c r="F68" s="44"/>
      <c r="G68" s="44"/>
      <c r="H68" s="44"/>
      <c r="I68" s="45"/>
      <c r="J68" s="46">
        <f>SUMIF(M69:M69,"действующий",J69:J69)</f>
        <v>5</v>
      </c>
      <c r="K68" s="47"/>
      <c r="L68" s="48" t="str">
        <f>L69</f>
        <v/>
      </c>
      <c r="M68" s="49"/>
      <c r="N68" s="50"/>
      <c r="O68" s="50"/>
      <c r="P68" s="50"/>
      <c r="Q68" s="51"/>
      <c r="R68" s="52">
        <f>S68/C68</f>
        <v>1</v>
      </c>
      <c r="S68" s="53">
        <f>S69</f>
        <v>21948</v>
      </c>
    </row>
    <row r="69" spans="1:19" customFormat="1" ht="72">
      <c r="A69" s="96">
        <v>12</v>
      </c>
      <c r="B69" s="98" t="s">
        <v>66</v>
      </c>
      <c r="C69" s="98">
        <v>21948</v>
      </c>
      <c r="D69" s="98" t="s">
        <v>543</v>
      </c>
      <c r="E69" s="30" t="s">
        <v>67</v>
      </c>
      <c r="F69" s="98" t="s">
        <v>68</v>
      </c>
      <c r="G69" s="98" t="s">
        <v>69</v>
      </c>
      <c r="H69" s="98" t="s">
        <v>70</v>
      </c>
      <c r="I69" s="31">
        <v>41491</v>
      </c>
      <c r="J69" s="98">
        <v>5</v>
      </c>
      <c r="K69" s="24">
        <v>42979</v>
      </c>
      <c r="L69" s="92" t="str">
        <f>IF(R69&lt;1,ROUNDUP((C69-S69)/5000,0),"")</f>
        <v/>
      </c>
      <c r="M69" s="92" t="s">
        <v>6</v>
      </c>
      <c r="N69" s="32">
        <v>16</v>
      </c>
      <c r="O69" s="101"/>
      <c r="P69" s="101"/>
      <c r="Q69" s="99" t="s">
        <v>31</v>
      </c>
      <c r="R69" s="93">
        <f>S69/C69</f>
        <v>1</v>
      </c>
      <c r="S69" s="94">
        <f>IF(SUMIF(M69:M69,"действующий",J69:J332)*5000/C69&gt;1,C69,SUMIF(M69:M69,"действующий",J69:J69)*5000)</f>
        <v>21948</v>
      </c>
    </row>
    <row r="71" spans="1:19">
      <c r="A71" s="2" t="s">
        <v>643</v>
      </c>
    </row>
    <row r="72" spans="1:19" customFormat="1">
      <c r="A72" s="39" t="s">
        <v>570</v>
      </c>
      <c r="B72" s="40"/>
      <c r="C72" s="41">
        <f>C73</f>
        <v>21948</v>
      </c>
      <c r="D72" s="42"/>
      <c r="E72" s="43"/>
      <c r="F72" s="44"/>
      <c r="G72" s="44"/>
      <c r="H72" s="44"/>
      <c r="I72" s="45"/>
      <c r="J72" s="46">
        <f>SUMIF(M73:M74,"действующий",J73:J74)</f>
        <v>5</v>
      </c>
      <c r="K72" s="47"/>
      <c r="L72" s="48" t="str">
        <f>L73</f>
        <v/>
      </c>
      <c r="M72" s="49"/>
      <c r="N72" s="50"/>
      <c r="O72" s="50"/>
      <c r="P72" s="50"/>
      <c r="Q72" s="51"/>
      <c r="R72" s="52">
        <f>S72/C72</f>
        <v>1</v>
      </c>
      <c r="S72" s="53">
        <f>S73</f>
        <v>21948</v>
      </c>
    </row>
    <row r="73" spans="1:19" customFormat="1" ht="24">
      <c r="A73" s="899">
        <v>12</v>
      </c>
      <c r="B73" s="901" t="s">
        <v>66</v>
      </c>
      <c r="C73" s="901">
        <v>21948</v>
      </c>
      <c r="D73" s="13" t="s">
        <v>543</v>
      </c>
      <c r="E73" s="17" t="s">
        <v>67</v>
      </c>
      <c r="F73" s="13" t="s">
        <v>68</v>
      </c>
      <c r="G73" s="13" t="s">
        <v>69</v>
      </c>
      <c r="H73" s="13" t="s">
        <v>70</v>
      </c>
      <c r="I73" s="7">
        <v>41491</v>
      </c>
      <c r="J73" s="12">
        <v>5</v>
      </c>
      <c r="K73" s="24">
        <v>42979</v>
      </c>
      <c r="L73" s="3" t="str">
        <f>IF(R73&lt;1,ROUNDUP((C73-S73)/5000,0),"")</f>
        <v/>
      </c>
      <c r="M73" s="9" t="s">
        <v>8</v>
      </c>
      <c r="N73" s="6">
        <v>16</v>
      </c>
      <c r="O73" s="101"/>
      <c r="P73" s="101"/>
      <c r="Q73" s="97"/>
      <c r="R73" s="911">
        <f>S73/C73</f>
        <v>1</v>
      </c>
      <c r="S73" s="893">
        <f>IF(SUMIF(M73:M74,"действующий",J73:J353)*5000/C73&gt;1,C73,SUMIF(M73:M74,"действующий",J73:J74)*5000)</f>
        <v>21948</v>
      </c>
    </row>
    <row r="74" spans="1:19" customFormat="1" ht="72">
      <c r="A74" s="900"/>
      <c r="B74" s="902"/>
      <c r="C74" s="902"/>
      <c r="D74" s="13">
        <v>1</v>
      </c>
      <c r="E74" s="17" t="s">
        <v>629</v>
      </c>
      <c r="F74" s="13" t="s">
        <v>68</v>
      </c>
      <c r="G74" s="13" t="s">
        <v>69</v>
      </c>
      <c r="H74" s="13" t="s">
        <v>604</v>
      </c>
      <c r="I74" s="7">
        <v>42979</v>
      </c>
      <c r="J74" s="12">
        <v>5</v>
      </c>
      <c r="K74" s="24"/>
      <c r="L74" s="3"/>
      <c r="M74" s="9" t="s">
        <v>6</v>
      </c>
      <c r="N74" s="6"/>
      <c r="O74" s="101" t="s">
        <v>611</v>
      </c>
      <c r="P74" s="101"/>
      <c r="Q74" s="97" t="s">
        <v>31</v>
      </c>
      <c r="R74" s="912"/>
      <c r="S74" s="895"/>
    </row>
    <row r="76" spans="1:19">
      <c r="A76" s="117" t="s">
        <v>571</v>
      </c>
    </row>
    <row r="77" spans="1:19">
      <c r="A77" s="2" t="s">
        <v>647</v>
      </c>
    </row>
    <row r="78" spans="1:19">
      <c r="A78" s="2" t="s">
        <v>649</v>
      </c>
    </row>
    <row r="79" spans="1:19">
      <c r="A79" s="2" t="s">
        <v>642</v>
      </c>
    </row>
    <row r="80" spans="1:19" customFormat="1">
      <c r="A80" s="39" t="s">
        <v>571</v>
      </c>
      <c r="B80" s="40"/>
      <c r="C80" s="41">
        <f>C81</f>
        <v>121363</v>
      </c>
      <c r="D80" s="42"/>
      <c r="E80" s="43"/>
      <c r="F80" s="44"/>
      <c r="G80" s="44"/>
      <c r="H80" s="44"/>
      <c r="I80" s="45"/>
      <c r="J80" s="46">
        <f>SUMIF(M81:M94,"действующий",J81:J94)</f>
        <v>36</v>
      </c>
      <c r="K80" s="47"/>
      <c r="L80" s="48" t="str">
        <f>L81</f>
        <v/>
      </c>
      <c r="M80" s="49"/>
      <c r="N80" s="50"/>
      <c r="O80" s="50"/>
      <c r="P80" s="50"/>
      <c r="Q80" s="51"/>
      <c r="R80" s="52">
        <f>S80/C80</f>
        <v>1</v>
      </c>
      <c r="S80" s="53">
        <f>S81</f>
        <v>121363</v>
      </c>
    </row>
    <row r="81" spans="1:19" customFormat="1" ht="72">
      <c r="A81" s="874">
        <v>15</v>
      </c>
      <c r="B81" s="876" t="s">
        <v>535</v>
      </c>
      <c r="C81" s="877">
        <v>121363</v>
      </c>
      <c r="D81" s="153">
        <v>1</v>
      </c>
      <c r="E81" s="64" t="s">
        <v>304</v>
      </c>
      <c r="F81" s="110" t="s">
        <v>305</v>
      </c>
      <c r="G81" s="110" t="s">
        <v>306</v>
      </c>
      <c r="H81" s="110" t="s">
        <v>307</v>
      </c>
      <c r="I81" s="65">
        <v>41618</v>
      </c>
      <c r="J81" s="60">
        <v>13</v>
      </c>
      <c r="K81" s="26"/>
      <c r="L81" s="868" t="str">
        <f>IF(R81&lt;1,ROUNDUP((C81-S81)/5000,0),"")</f>
        <v/>
      </c>
      <c r="M81" s="108" t="s">
        <v>6</v>
      </c>
      <c r="N81" s="32"/>
      <c r="O81" s="109"/>
      <c r="P81" s="109"/>
      <c r="Q81" s="111" t="s">
        <v>31</v>
      </c>
      <c r="R81" s="869">
        <f>S81/C81</f>
        <v>1</v>
      </c>
      <c r="S81" s="870">
        <f>IF(SUMIF(M81:M94,"действующий",J81:J94)*5000/C81&gt;1,C81,SUMIF(M81:M94,"действующий",J81:J94)*5000)</f>
        <v>121363</v>
      </c>
    </row>
    <row r="82" spans="1:19" customFormat="1" ht="72">
      <c r="A82" s="875"/>
      <c r="B82" s="876"/>
      <c r="C82" s="877"/>
      <c r="D82" s="153">
        <v>1</v>
      </c>
      <c r="E82" s="64" t="s">
        <v>308</v>
      </c>
      <c r="F82" s="110" t="s">
        <v>309</v>
      </c>
      <c r="G82" s="110" t="s">
        <v>306</v>
      </c>
      <c r="H82" s="110" t="s">
        <v>310</v>
      </c>
      <c r="I82" s="65">
        <v>42338</v>
      </c>
      <c r="J82" s="60">
        <v>6</v>
      </c>
      <c r="K82" s="26"/>
      <c r="L82" s="868"/>
      <c r="M82" s="108" t="s">
        <v>6</v>
      </c>
      <c r="N82" s="32"/>
      <c r="O82" s="109" t="s">
        <v>611</v>
      </c>
      <c r="P82" s="109"/>
      <c r="Q82" s="111" t="s">
        <v>31</v>
      </c>
      <c r="R82" s="869"/>
      <c r="S82" s="870"/>
    </row>
    <row r="83" spans="1:19" customFormat="1" ht="36">
      <c r="A83" s="875"/>
      <c r="B83" s="876"/>
      <c r="C83" s="877"/>
      <c r="D83" s="153">
        <v>3</v>
      </c>
      <c r="E83" s="64" t="s">
        <v>311</v>
      </c>
      <c r="F83" s="110" t="s">
        <v>312</v>
      </c>
      <c r="G83" s="110" t="s">
        <v>306</v>
      </c>
      <c r="H83" s="110" t="s">
        <v>313</v>
      </c>
      <c r="I83" s="65">
        <v>42226</v>
      </c>
      <c r="J83" s="60">
        <v>1</v>
      </c>
      <c r="K83" s="26"/>
      <c r="L83" s="868"/>
      <c r="M83" s="108" t="s">
        <v>6</v>
      </c>
      <c r="N83" s="32"/>
      <c r="O83" s="109"/>
      <c r="P83" s="109"/>
      <c r="Q83" s="111" t="s">
        <v>314</v>
      </c>
      <c r="R83" s="869"/>
      <c r="S83" s="870"/>
    </row>
    <row r="84" spans="1:19" customFormat="1" ht="36">
      <c r="A84" s="875"/>
      <c r="B84" s="876"/>
      <c r="C84" s="877"/>
      <c r="D84" s="110">
        <v>3</v>
      </c>
      <c r="E84" s="64" t="s">
        <v>315</v>
      </c>
      <c r="F84" s="110" t="s">
        <v>312</v>
      </c>
      <c r="G84" s="110" t="s">
        <v>306</v>
      </c>
      <c r="H84" s="110" t="s">
        <v>316</v>
      </c>
      <c r="I84" s="65">
        <v>42460</v>
      </c>
      <c r="J84" s="154">
        <v>1</v>
      </c>
      <c r="K84" s="26"/>
      <c r="L84" s="868"/>
      <c r="M84" s="108" t="s">
        <v>6</v>
      </c>
      <c r="N84" s="32"/>
      <c r="O84" s="109"/>
      <c r="P84" s="109"/>
      <c r="Q84" s="111" t="s">
        <v>317</v>
      </c>
      <c r="R84" s="869"/>
      <c r="S84" s="870"/>
    </row>
    <row r="85" spans="1:19" customFormat="1" ht="48">
      <c r="A85" s="875"/>
      <c r="B85" s="876"/>
      <c r="C85" s="877"/>
      <c r="D85" s="110">
        <v>3</v>
      </c>
      <c r="E85" s="64" t="s">
        <v>318</v>
      </c>
      <c r="F85" s="110" t="s">
        <v>312</v>
      </c>
      <c r="G85" s="110" t="s">
        <v>306</v>
      </c>
      <c r="H85" s="110" t="s">
        <v>319</v>
      </c>
      <c r="I85" s="65">
        <v>42226</v>
      </c>
      <c r="J85" s="60">
        <v>3</v>
      </c>
      <c r="K85" s="26"/>
      <c r="L85" s="868"/>
      <c r="M85" s="108" t="s">
        <v>6</v>
      </c>
      <c r="N85" s="32"/>
      <c r="O85" s="109"/>
      <c r="P85" s="109"/>
      <c r="Q85" s="111" t="s">
        <v>320</v>
      </c>
      <c r="R85" s="869"/>
      <c r="S85" s="870"/>
    </row>
    <row r="86" spans="1:19" customFormat="1" ht="36">
      <c r="A86" s="875"/>
      <c r="B86" s="876"/>
      <c r="C86" s="877"/>
      <c r="D86" s="110">
        <v>3</v>
      </c>
      <c r="E86" s="64" t="s">
        <v>555</v>
      </c>
      <c r="F86" s="110" t="s">
        <v>312</v>
      </c>
      <c r="G86" s="110" t="s">
        <v>306</v>
      </c>
      <c r="H86" s="110" t="s">
        <v>321</v>
      </c>
      <c r="I86" s="65">
        <v>42943</v>
      </c>
      <c r="J86" s="60">
        <v>1</v>
      </c>
      <c r="K86" s="26"/>
      <c r="L86" s="868"/>
      <c r="M86" s="108" t="s">
        <v>6</v>
      </c>
      <c r="N86" s="32"/>
      <c r="O86" s="109"/>
      <c r="P86" s="109"/>
      <c r="Q86" s="111" t="s">
        <v>322</v>
      </c>
      <c r="R86" s="869"/>
      <c r="S86" s="870"/>
    </row>
    <row r="87" spans="1:19" customFormat="1" ht="36">
      <c r="A87" s="875"/>
      <c r="B87" s="876"/>
      <c r="C87" s="877"/>
      <c r="D87" s="110">
        <v>3</v>
      </c>
      <c r="E87" s="64" t="s">
        <v>556</v>
      </c>
      <c r="F87" s="110" t="s">
        <v>312</v>
      </c>
      <c r="G87" s="110" t="s">
        <v>306</v>
      </c>
      <c r="H87" s="110"/>
      <c r="I87" s="65">
        <v>42951</v>
      </c>
      <c r="J87" s="60">
        <v>1</v>
      </c>
      <c r="K87" s="26"/>
      <c r="L87" s="868"/>
      <c r="M87" s="108" t="s">
        <v>6</v>
      </c>
      <c r="N87" s="32"/>
      <c r="O87" s="109"/>
      <c r="P87" s="109"/>
      <c r="Q87" s="111" t="s">
        <v>323</v>
      </c>
      <c r="R87" s="869"/>
      <c r="S87" s="870"/>
    </row>
    <row r="88" spans="1:19" customFormat="1" ht="36">
      <c r="A88" s="875"/>
      <c r="B88" s="876"/>
      <c r="C88" s="877"/>
      <c r="D88" s="110">
        <v>3</v>
      </c>
      <c r="E88" s="64" t="s">
        <v>324</v>
      </c>
      <c r="F88" s="110" t="s">
        <v>312</v>
      </c>
      <c r="G88" s="110" t="s">
        <v>306</v>
      </c>
      <c r="H88" s="110"/>
      <c r="I88" s="65">
        <v>42460</v>
      </c>
      <c r="J88" s="154">
        <v>1</v>
      </c>
      <c r="K88" s="26"/>
      <c r="L88" s="868"/>
      <c r="M88" s="108" t="s">
        <v>6</v>
      </c>
      <c r="N88" s="32"/>
      <c r="O88" s="109"/>
      <c r="P88" s="109"/>
      <c r="Q88" s="111" t="s">
        <v>325</v>
      </c>
      <c r="R88" s="869"/>
      <c r="S88" s="870"/>
    </row>
    <row r="89" spans="1:19" customFormat="1" ht="36">
      <c r="A89" s="875"/>
      <c r="B89" s="876"/>
      <c r="C89" s="877"/>
      <c r="D89" s="110">
        <v>3</v>
      </c>
      <c r="E89" s="64" t="s">
        <v>326</v>
      </c>
      <c r="F89" s="110" t="s">
        <v>312</v>
      </c>
      <c r="G89" s="110" t="s">
        <v>306</v>
      </c>
      <c r="H89" s="110" t="s">
        <v>327</v>
      </c>
      <c r="I89" s="65">
        <v>42226</v>
      </c>
      <c r="J89" s="60">
        <v>1</v>
      </c>
      <c r="K89" s="26"/>
      <c r="L89" s="868"/>
      <c r="M89" s="108" t="s">
        <v>6</v>
      </c>
      <c r="N89" s="32"/>
      <c r="O89" s="109"/>
      <c r="P89" s="109"/>
      <c r="Q89" s="111" t="s">
        <v>328</v>
      </c>
      <c r="R89" s="869"/>
      <c r="S89" s="870"/>
    </row>
    <row r="90" spans="1:19" customFormat="1" ht="48">
      <c r="A90" s="875"/>
      <c r="B90" s="876"/>
      <c r="C90" s="877"/>
      <c r="D90" s="110">
        <v>3</v>
      </c>
      <c r="E90" s="64" t="s">
        <v>329</v>
      </c>
      <c r="F90" s="110" t="s">
        <v>312</v>
      </c>
      <c r="G90" s="110" t="s">
        <v>306</v>
      </c>
      <c r="H90" s="110"/>
      <c r="I90" s="65">
        <v>42226</v>
      </c>
      <c r="J90" s="60">
        <v>2</v>
      </c>
      <c r="K90" s="26"/>
      <c r="L90" s="868"/>
      <c r="M90" s="108" t="s">
        <v>6</v>
      </c>
      <c r="N90" s="32"/>
      <c r="O90" s="109"/>
      <c r="P90" s="109"/>
      <c r="Q90" s="111" t="s">
        <v>330</v>
      </c>
      <c r="R90" s="869"/>
      <c r="S90" s="870"/>
    </row>
    <row r="91" spans="1:19" customFormat="1" ht="36">
      <c r="A91" s="875"/>
      <c r="B91" s="876"/>
      <c r="C91" s="877"/>
      <c r="D91" s="110">
        <v>3</v>
      </c>
      <c r="E91" s="64" t="s">
        <v>331</v>
      </c>
      <c r="F91" s="110" t="s">
        <v>312</v>
      </c>
      <c r="G91" s="110" t="s">
        <v>306</v>
      </c>
      <c r="H91" s="110" t="s">
        <v>332</v>
      </c>
      <c r="I91" s="65">
        <v>42226</v>
      </c>
      <c r="J91" s="60">
        <v>1</v>
      </c>
      <c r="K91" s="26"/>
      <c r="L91" s="868"/>
      <c r="M91" s="108" t="s">
        <v>6</v>
      </c>
      <c r="N91" s="32"/>
      <c r="O91" s="109"/>
      <c r="P91" s="109"/>
      <c r="Q91" s="111" t="s">
        <v>325</v>
      </c>
      <c r="R91" s="869"/>
      <c r="S91" s="870"/>
    </row>
    <row r="92" spans="1:19" customFormat="1" ht="36">
      <c r="A92" s="875"/>
      <c r="B92" s="876"/>
      <c r="C92" s="877"/>
      <c r="D92" s="110">
        <v>3</v>
      </c>
      <c r="E92" s="64" t="s">
        <v>333</v>
      </c>
      <c r="F92" s="110" t="s">
        <v>312</v>
      </c>
      <c r="G92" s="110" t="s">
        <v>306</v>
      </c>
      <c r="H92" s="110" t="s">
        <v>334</v>
      </c>
      <c r="I92" s="65">
        <v>42460</v>
      </c>
      <c r="J92" s="154">
        <v>1</v>
      </c>
      <c r="K92" s="26"/>
      <c r="L92" s="868"/>
      <c r="M92" s="108" t="s">
        <v>6</v>
      </c>
      <c r="N92" s="32"/>
      <c r="O92" s="109"/>
      <c r="P92" s="109"/>
      <c r="Q92" s="111" t="s">
        <v>335</v>
      </c>
      <c r="R92" s="869"/>
      <c r="S92" s="870"/>
    </row>
    <row r="93" spans="1:19" customFormat="1" ht="48" customHeight="1">
      <c r="A93" s="875"/>
      <c r="B93" s="876"/>
      <c r="C93" s="877"/>
      <c r="D93" s="110">
        <v>3</v>
      </c>
      <c r="E93" s="64" t="s">
        <v>337</v>
      </c>
      <c r="F93" s="110" t="s">
        <v>312</v>
      </c>
      <c r="G93" s="110" t="s">
        <v>306</v>
      </c>
      <c r="H93" s="110" t="s">
        <v>338</v>
      </c>
      <c r="I93" s="65">
        <v>42460</v>
      </c>
      <c r="J93" s="110">
        <v>3</v>
      </c>
      <c r="K93" s="26"/>
      <c r="L93" s="868"/>
      <c r="M93" s="108" t="s">
        <v>6</v>
      </c>
      <c r="N93" s="32"/>
      <c r="O93" s="109"/>
      <c r="P93" s="109"/>
      <c r="Q93" s="111" t="s">
        <v>336</v>
      </c>
      <c r="R93" s="869"/>
      <c r="S93" s="870"/>
    </row>
    <row r="94" spans="1:19" customFormat="1" ht="36">
      <c r="A94" s="875"/>
      <c r="B94" s="876"/>
      <c r="C94" s="877"/>
      <c r="D94" s="110">
        <v>3</v>
      </c>
      <c r="E94" s="64" t="s">
        <v>339</v>
      </c>
      <c r="F94" s="110" t="s">
        <v>312</v>
      </c>
      <c r="G94" s="110" t="s">
        <v>306</v>
      </c>
      <c r="H94" s="110" t="s">
        <v>340</v>
      </c>
      <c r="I94" s="65">
        <v>42226</v>
      </c>
      <c r="J94" s="60">
        <v>1</v>
      </c>
      <c r="K94" s="26"/>
      <c r="L94" s="868"/>
      <c r="M94" s="108" t="s">
        <v>6</v>
      </c>
      <c r="N94" s="32"/>
      <c r="O94" s="109"/>
      <c r="P94" s="109"/>
      <c r="Q94" s="111" t="s">
        <v>317</v>
      </c>
      <c r="R94" s="869"/>
      <c r="S94" s="870"/>
    </row>
    <row r="96" spans="1:19">
      <c r="A96" s="2" t="s">
        <v>643</v>
      </c>
    </row>
    <row r="97" spans="1:19" customFormat="1">
      <c r="A97" s="39" t="s">
        <v>571</v>
      </c>
      <c r="B97" s="40"/>
      <c r="C97" s="41">
        <f>C98</f>
        <v>121363</v>
      </c>
      <c r="D97" s="42"/>
      <c r="E97" s="43"/>
      <c r="F97" s="44"/>
      <c r="G97" s="44"/>
      <c r="H97" s="44"/>
      <c r="I97" s="45"/>
      <c r="J97" s="46">
        <f>SUMIF(M98:M114,"действующий",J98:J114)</f>
        <v>36</v>
      </c>
      <c r="K97" s="47"/>
      <c r="L97" s="48" t="str">
        <f>L98</f>
        <v/>
      </c>
      <c r="M97" s="49"/>
      <c r="N97" s="50"/>
      <c r="O97" s="50"/>
      <c r="P97" s="50"/>
      <c r="Q97" s="51"/>
      <c r="R97" s="52">
        <f>S97/C97</f>
        <v>1</v>
      </c>
      <c r="S97" s="53">
        <f>S98</f>
        <v>121363</v>
      </c>
    </row>
    <row r="98" spans="1:19" customFormat="1" ht="72">
      <c r="A98" s="874">
        <v>15</v>
      </c>
      <c r="B98" s="876" t="s">
        <v>535</v>
      </c>
      <c r="C98" s="877">
        <v>121363</v>
      </c>
      <c r="D98" s="153">
        <v>1</v>
      </c>
      <c r="E98" s="64" t="s">
        <v>304</v>
      </c>
      <c r="F98" s="110" t="s">
        <v>305</v>
      </c>
      <c r="G98" s="110" t="s">
        <v>306</v>
      </c>
      <c r="H98" s="110" t="s">
        <v>307</v>
      </c>
      <c r="I98" s="65">
        <v>41618</v>
      </c>
      <c r="J98" s="60">
        <v>13</v>
      </c>
      <c r="K98" s="26"/>
      <c r="L98" s="868" t="str">
        <f>IF(R98&lt;1,ROUNDUP((C98-S98)/5000,0),"")</f>
        <v/>
      </c>
      <c r="M98" s="108" t="s">
        <v>6</v>
      </c>
      <c r="N98" s="32"/>
      <c r="O98" s="109"/>
      <c r="P98" s="109"/>
      <c r="Q98" s="111" t="s">
        <v>31</v>
      </c>
      <c r="R98" s="896">
        <f>S98/C98</f>
        <v>1</v>
      </c>
      <c r="S98" s="893">
        <f>IF(SUMIF(M98:M114,"действующий",J98:J114)*5000/C98&gt;1,C98,SUMIF(M98:M114,"действующий",J98:J114)*5000)</f>
        <v>121363</v>
      </c>
    </row>
    <row r="99" spans="1:19" customFormat="1" ht="24">
      <c r="A99" s="874"/>
      <c r="B99" s="876"/>
      <c r="C99" s="877"/>
      <c r="D99" s="153" t="s">
        <v>543</v>
      </c>
      <c r="E99" s="64" t="s">
        <v>715</v>
      </c>
      <c r="F99" s="110"/>
      <c r="G99" s="110"/>
      <c r="H99" s="110"/>
      <c r="I99" s="65">
        <v>43101</v>
      </c>
      <c r="J99" s="70">
        <v>2</v>
      </c>
      <c r="K99" s="26"/>
      <c r="L99" s="868"/>
      <c r="M99" s="108" t="s">
        <v>7</v>
      </c>
      <c r="N99" s="32"/>
      <c r="O99" s="109"/>
      <c r="P99" s="109"/>
      <c r="Q99" s="111"/>
      <c r="R99" s="897"/>
      <c r="S99" s="894"/>
    </row>
    <row r="100" spans="1:19" customFormat="1" ht="72">
      <c r="A100" s="875"/>
      <c r="B100" s="876"/>
      <c r="C100" s="877"/>
      <c r="D100" s="153">
        <v>1</v>
      </c>
      <c r="E100" s="64" t="s">
        <v>308</v>
      </c>
      <c r="F100" s="110" t="s">
        <v>309</v>
      </c>
      <c r="G100" s="110" t="s">
        <v>306</v>
      </c>
      <c r="H100" s="110" t="s">
        <v>310</v>
      </c>
      <c r="I100" s="65">
        <v>42338</v>
      </c>
      <c r="J100" s="60">
        <v>6</v>
      </c>
      <c r="K100" s="26"/>
      <c r="L100" s="868"/>
      <c r="M100" s="108" t="s">
        <v>6</v>
      </c>
      <c r="N100" s="32"/>
      <c r="O100" s="109" t="s">
        <v>611</v>
      </c>
      <c r="P100" s="109"/>
      <c r="Q100" s="111" t="s">
        <v>31</v>
      </c>
      <c r="R100" s="897"/>
      <c r="S100" s="894"/>
    </row>
    <row r="101" spans="1:19" customFormat="1" ht="36">
      <c r="A101" s="875"/>
      <c r="B101" s="876"/>
      <c r="C101" s="877"/>
      <c r="D101" s="153">
        <v>3</v>
      </c>
      <c r="E101" s="64" t="s">
        <v>311</v>
      </c>
      <c r="F101" s="110" t="s">
        <v>312</v>
      </c>
      <c r="G101" s="110" t="s">
        <v>306</v>
      </c>
      <c r="H101" s="110" t="s">
        <v>313</v>
      </c>
      <c r="I101" s="65">
        <v>42226</v>
      </c>
      <c r="J101" s="60">
        <v>1</v>
      </c>
      <c r="K101" s="26"/>
      <c r="L101" s="868"/>
      <c r="M101" s="108" t="s">
        <v>6</v>
      </c>
      <c r="N101" s="32"/>
      <c r="O101" s="109"/>
      <c r="P101" s="109"/>
      <c r="Q101" s="111" t="s">
        <v>314</v>
      </c>
      <c r="R101" s="897"/>
      <c r="S101" s="894"/>
    </row>
    <row r="102" spans="1:19" customFormat="1" ht="36">
      <c r="A102" s="875"/>
      <c r="B102" s="876"/>
      <c r="C102" s="877"/>
      <c r="D102" s="110">
        <v>3</v>
      </c>
      <c r="E102" s="64" t="s">
        <v>315</v>
      </c>
      <c r="F102" s="110" t="s">
        <v>312</v>
      </c>
      <c r="G102" s="110" t="s">
        <v>306</v>
      </c>
      <c r="H102" s="110" t="s">
        <v>316</v>
      </c>
      <c r="I102" s="65">
        <v>42460</v>
      </c>
      <c r="J102" s="154">
        <v>1</v>
      </c>
      <c r="K102" s="26"/>
      <c r="L102" s="868"/>
      <c r="M102" s="108" t="s">
        <v>6</v>
      </c>
      <c r="N102" s="32"/>
      <c r="O102" s="109"/>
      <c r="P102" s="109"/>
      <c r="Q102" s="111" t="s">
        <v>317</v>
      </c>
      <c r="R102" s="897"/>
      <c r="S102" s="894"/>
    </row>
    <row r="103" spans="1:19" customFormat="1" ht="48">
      <c r="A103" s="875"/>
      <c r="B103" s="876"/>
      <c r="C103" s="877"/>
      <c r="D103" s="110">
        <v>3</v>
      </c>
      <c r="E103" s="64" t="s">
        <v>318</v>
      </c>
      <c r="F103" s="110" t="s">
        <v>312</v>
      </c>
      <c r="G103" s="110" t="s">
        <v>306</v>
      </c>
      <c r="H103" s="110" t="s">
        <v>319</v>
      </c>
      <c r="I103" s="65">
        <v>42226</v>
      </c>
      <c r="J103" s="60">
        <v>3</v>
      </c>
      <c r="K103" s="26"/>
      <c r="L103" s="868"/>
      <c r="M103" s="108" t="s">
        <v>6</v>
      </c>
      <c r="N103" s="32"/>
      <c r="O103" s="109"/>
      <c r="P103" s="109"/>
      <c r="Q103" s="111" t="s">
        <v>320</v>
      </c>
      <c r="R103" s="897"/>
      <c r="S103" s="894"/>
    </row>
    <row r="104" spans="1:19" customFormat="1" ht="36">
      <c r="A104" s="875"/>
      <c r="B104" s="876"/>
      <c r="C104" s="877"/>
      <c r="D104" s="110" t="s">
        <v>544</v>
      </c>
      <c r="E104" s="64" t="s">
        <v>318</v>
      </c>
      <c r="F104" s="110"/>
      <c r="G104" s="110"/>
      <c r="H104" s="110"/>
      <c r="I104" s="65"/>
      <c r="J104" s="72">
        <v>-1</v>
      </c>
      <c r="K104" s="26"/>
      <c r="L104" s="868"/>
      <c r="M104" s="108" t="s">
        <v>7</v>
      </c>
      <c r="N104" s="32"/>
      <c r="O104" s="109"/>
      <c r="P104" s="109"/>
      <c r="Q104" s="111"/>
      <c r="R104" s="897"/>
      <c r="S104" s="894"/>
    </row>
    <row r="105" spans="1:19" customFormat="1" ht="36">
      <c r="A105" s="875"/>
      <c r="B105" s="876"/>
      <c r="C105" s="877"/>
      <c r="D105" s="110">
        <v>3</v>
      </c>
      <c r="E105" s="64" t="s">
        <v>555</v>
      </c>
      <c r="F105" s="110" t="s">
        <v>312</v>
      </c>
      <c r="G105" s="110" t="s">
        <v>306</v>
      </c>
      <c r="H105" s="110" t="s">
        <v>321</v>
      </c>
      <c r="I105" s="65">
        <v>42943</v>
      </c>
      <c r="J105" s="60">
        <v>1</v>
      </c>
      <c r="K105" s="26"/>
      <c r="L105" s="868"/>
      <c r="M105" s="108" t="s">
        <v>6</v>
      </c>
      <c r="N105" s="32"/>
      <c r="O105" s="109"/>
      <c r="P105" s="109"/>
      <c r="Q105" s="111" t="s">
        <v>322</v>
      </c>
      <c r="R105" s="897"/>
      <c r="S105" s="894"/>
    </row>
    <row r="106" spans="1:19" customFormat="1" ht="36">
      <c r="A106" s="875"/>
      <c r="B106" s="876"/>
      <c r="C106" s="877"/>
      <c r="D106" s="110">
        <v>3</v>
      </c>
      <c r="E106" s="64" t="s">
        <v>556</v>
      </c>
      <c r="F106" s="110" t="s">
        <v>312</v>
      </c>
      <c r="G106" s="110" t="s">
        <v>306</v>
      </c>
      <c r="H106" s="110"/>
      <c r="I106" s="65">
        <v>42951</v>
      </c>
      <c r="J106" s="60">
        <v>1</v>
      </c>
      <c r="K106" s="26"/>
      <c r="L106" s="868"/>
      <c r="M106" s="108" t="s">
        <v>6</v>
      </c>
      <c r="N106" s="32"/>
      <c r="O106" s="109"/>
      <c r="P106" s="109"/>
      <c r="Q106" s="111" t="s">
        <v>323</v>
      </c>
      <c r="R106" s="897"/>
      <c r="S106" s="894"/>
    </row>
    <row r="107" spans="1:19" customFormat="1" ht="36">
      <c r="A107" s="875"/>
      <c r="B107" s="876"/>
      <c r="C107" s="877"/>
      <c r="D107" s="110">
        <v>3</v>
      </c>
      <c r="E107" s="64" t="s">
        <v>324</v>
      </c>
      <c r="F107" s="110" t="s">
        <v>312</v>
      </c>
      <c r="G107" s="110" t="s">
        <v>306</v>
      </c>
      <c r="H107" s="110"/>
      <c r="I107" s="65">
        <v>42460</v>
      </c>
      <c r="J107" s="154">
        <v>1</v>
      </c>
      <c r="K107" s="26"/>
      <c r="L107" s="868"/>
      <c r="M107" s="108" t="s">
        <v>6</v>
      </c>
      <c r="N107" s="32"/>
      <c r="O107" s="109"/>
      <c r="P107" s="109"/>
      <c r="Q107" s="111" t="s">
        <v>325</v>
      </c>
      <c r="R107" s="897"/>
      <c r="S107" s="894"/>
    </row>
    <row r="108" spans="1:19" customFormat="1" ht="36">
      <c r="A108" s="875"/>
      <c r="B108" s="876"/>
      <c r="C108" s="877"/>
      <c r="D108" s="110">
        <v>3</v>
      </c>
      <c r="E108" s="64" t="s">
        <v>326</v>
      </c>
      <c r="F108" s="110" t="s">
        <v>312</v>
      </c>
      <c r="G108" s="110" t="s">
        <v>306</v>
      </c>
      <c r="H108" s="110" t="s">
        <v>327</v>
      </c>
      <c r="I108" s="65">
        <v>42226</v>
      </c>
      <c r="J108" s="60">
        <v>1</v>
      </c>
      <c r="K108" s="26"/>
      <c r="L108" s="868"/>
      <c r="M108" s="108" t="s">
        <v>6</v>
      </c>
      <c r="N108" s="32"/>
      <c r="O108" s="109"/>
      <c r="P108" s="109"/>
      <c r="Q108" s="111" t="s">
        <v>328</v>
      </c>
      <c r="R108" s="897"/>
      <c r="S108" s="894"/>
    </row>
    <row r="109" spans="1:19" customFormat="1" ht="48">
      <c r="A109" s="875"/>
      <c r="B109" s="876"/>
      <c r="C109" s="877"/>
      <c r="D109" s="110">
        <v>3</v>
      </c>
      <c r="E109" s="64" t="s">
        <v>329</v>
      </c>
      <c r="F109" s="110" t="s">
        <v>312</v>
      </c>
      <c r="G109" s="110" t="s">
        <v>306</v>
      </c>
      <c r="H109" s="110"/>
      <c r="I109" s="65">
        <v>42226</v>
      </c>
      <c r="J109" s="60">
        <v>2</v>
      </c>
      <c r="K109" s="26"/>
      <c r="L109" s="868"/>
      <c r="M109" s="108" t="s">
        <v>6</v>
      </c>
      <c r="N109" s="32"/>
      <c r="O109" s="109"/>
      <c r="P109" s="109"/>
      <c r="Q109" s="111" t="s">
        <v>330</v>
      </c>
      <c r="R109" s="897"/>
      <c r="S109" s="894"/>
    </row>
    <row r="110" spans="1:19" customFormat="1" ht="36">
      <c r="A110" s="875"/>
      <c r="B110" s="876"/>
      <c r="C110" s="877"/>
      <c r="D110" s="110">
        <v>3</v>
      </c>
      <c r="E110" s="64" t="s">
        <v>331</v>
      </c>
      <c r="F110" s="110" t="s">
        <v>312</v>
      </c>
      <c r="G110" s="110" t="s">
        <v>306</v>
      </c>
      <c r="H110" s="110" t="s">
        <v>332</v>
      </c>
      <c r="I110" s="65">
        <v>42226</v>
      </c>
      <c r="J110" s="60">
        <v>1</v>
      </c>
      <c r="K110" s="26"/>
      <c r="L110" s="868"/>
      <c r="M110" s="108" t="s">
        <v>6</v>
      </c>
      <c r="N110" s="32"/>
      <c r="O110" s="109"/>
      <c r="P110" s="109"/>
      <c r="Q110" s="111" t="s">
        <v>325</v>
      </c>
      <c r="R110" s="897"/>
      <c r="S110" s="894"/>
    </row>
    <row r="111" spans="1:19" customFormat="1" ht="36">
      <c r="A111" s="875"/>
      <c r="B111" s="876"/>
      <c r="C111" s="877"/>
      <c r="D111" s="110">
        <v>3</v>
      </c>
      <c r="E111" s="64" t="s">
        <v>333</v>
      </c>
      <c r="F111" s="110" t="s">
        <v>312</v>
      </c>
      <c r="G111" s="110" t="s">
        <v>306</v>
      </c>
      <c r="H111" s="110" t="s">
        <v>334</v>
      </c>
      <c r="I111" s="65">
        <v>42460</v>
      </c>
      <c r="J111" s="154">
        <v>1</v>
      </c>
      <c r="K111" s="26"/>
      <c r="L111" s="868"/>
      <c r="M111" s="108" t="s">
        <v>6</v>
      </c>
      <c r="N111" s="32"/>
      <c r="O111" s="109"/>
      <c r="P111" s="109"/>
      <c r="Q111" s="111" t="s">
        <v>335</v>
      </c>
      <c r="R111" s="897"/>
      <c r="S111" s="894"/>
    </row>
    <row r="112" spans="1:19" customFormat="1" ht="48" customHeight="1">
      <c r="A112" s="875"/>
      <c r="B112" s="876"/>
      <c r="C112" s="877"/>
      <c r="D112" s="110">
        <v>3</v>
      </c>
      <c r="E112" s="64" t="s">
        <v>337</v>
      </c>
      <c r="F112" s="110" t="s">
        <v>312</v>
      </c>
      <c r="G112" s="110" t="s">
        <v>306</v>
      </c>
      <c r="H112" s="110" t="s">
        <v>338</v>
      </c>
      <c r="I112" s="65">
        <v>42460</v>
      </c>
      <c r="J112" s="110">
        <v>3</v>
      </c>
      <c r="K112" s="26"/>
      <c r="L112" s="868"/>
      <c r="M112" s="108" t="s">
        <v>6</v>
      </c>
      <c r="N112" s="32"/>
      <c r="O112" s="109"/>
      <c r="P112" s="109"/>
      <c r="Q112" s="111" t="s">
        <v>336</v>
      </c>
      <c r="R112" s="897"/>
      <c r="S112" s="894"/>
    </row>
    <row r="113" spans="1:19" customFormat="1" ht="48" customHeight="1">
      <c r="A113" s="875"/>
      <c r="B113" s="876"/>
      <c r="C113" s="877"/>
      <c r="D113" s="110"/>
      <c r="E113" s="64" t="s">
        <v>337</v>
      </c>
      <c r="F113" s="110"/>
      <c r="G113" s="110"/>
      <c r="H113" s="110"/>
      <c r="I113" s="65"/>
      <c r="J113" s="67">
        <v>-1</v>
      </c>
      <c r="K113" s="26"/>
      <c r="L113" s="868"/>
      <c r="M113" s="108" t="s">
        <v>7</v>
      </c>
      <c r="N113" s="32"/>
      <c r="O113" s="109"/>
      <c r="P113" s="109"/>
      <c r="Q113" s="111"/>
      <c r="R113" s="897"/>
      <c r="S113" s="894"/>
    </row>
    <row r="114" spans="1:19" customFormat="1" ht="36">
      <c r="A114" s="875"/>
      <c r="B114" s="876"/>
      <c r="C114" s="877"/>
      <c r="D114" s="110">
        <v>3</v>
      </c>
      <c r="E114" s="64" t="s">
        <v>339</v>
      </c>
      <c r="F114" s="110" t="s">
        <v>312</v>
      </c>
      <c r="G114" s="110" t="s">
        <v>306</v>
      </c>
      <c r="H114" s="110" t="s">
        <v>340</v>
      </c>
      <c r="I114" s="65">
        <v>42226</v>
      </c>
      <c r="J114" s="60">
        <v>1</v>
      </c>
      <c r="K114" s="26"/>
      <c r="L114" s="868"/>
      <c r="M114" s="108" t="s">
        <v>6</v>
      </c>
      <c r="N114" s="32"/>
      <c r="O114" s="109"/>
      <c r="P114" s="109"/>
      <c r="Q114" s="111" t="s">
        <v>317</v>
      </c>
      <c r="R114" s="898"/>
      <c r="S114" s="895"/>
    </row>
    <row r="116" spans="1:19">
      <c r="A116" s="117" t="s">
        <v>600</v>
      </c>
    </row>
    <row r="117" spans="1:19">
      <c r="A117" s="2" t="s">
        <v>664</v>
      </c>
    </row>
    <row r="118" spans="1:19">
      <c r="A118" s="2" t="s">
        <v>665</v>
      </c>
    </row>
    <row r="119" spans="1:19">
      <c r="A119" s="2" t="s">
        <v>642</v>
      </c>
    </row>
    <row r="120" spans="1:19" customFormat="1">
      <c r="A120" s="39" t="s">
        <v>653</v>
      </c>
      <c r="B120" s="40"/>
      <c r="C120" s="41">
        <f>C121</f>
        <v>144125</v>
      </c>
      <c r="D120" s="42"/>
      <c r="E120" s="43"/>
      <c r="F120" s="44"/>
      <c r="G120" s="44"/>
      <c r="H120" s="44"/>
      <c r="I120" s="45"/>
      <c r="J120" s="46">
        <f>SUMIF(M121:M121,"действующий",J121:J121)</f>
        <v>29</v>
      </c>
      <c r="K120" s="47"/>
      <c r="L120" s="48" t="str">
        <f>L121</f>
        <v/>
      </c>
      <c r="M120" s="49"/>
      <c r="N120" s="50"/>
      <c r="O120" s="50"/>
      <c r="P120" s="50"/>
      <c r="Q120" s="51"/>
      <c r="R120" s="52">
        <f t="shared" ref="R120:R126" si="0">S120/C120</f>
        <v>1</v>
      </c>
      <c r="S120" s="53">
        <f>S121</f>
        <v>144125</v>
      </c>
    </row>
    <row r="121" spans="1:19" customFormat="1" ht="72">
      <c r="A121" s="106">
        <v>17</v>
      </c>
      <c r="B121" s="104" t="s">
        <v>652</v>
      </c>
      <c r="C121" s="104">
        <v>144125</v>
      </c>
      <c r="D121" s="104">
        <v>1</v>
      </c>
      <c r="E121" s="30" t="s">
        <v>75</v>
      </c>
      <c r="F121" s="104" t="s">
        <v>76</v>
      </c>
      <c r="G121" s="104" t="s">
        <v>77</v>
      </c>
      <c r="H121" s="104" t="s">
        <v>78</v>
      </c>
      <c r="I121" s="31">
        <v>41465</v>
      </c>
      <c r="J121" s="155">
        <v>29</v>
      </c>
      <c r="K121" s="27"/>
      <c r="L121" s="108" t="str">
        <f>IF(R121&lt;1,ROUNDUP((C121-S121)/5000,0),"")</f>
        <v/>
      </c>
      <c r="M121" s="108" t="s">
        <v>6</v>
      </c>
      <c r="N121" s="108"/>
      <c r="O121" s="109"/>
      <c r="P121" s="149"/>
      <c r="Q121" s="111" t="s">
        <v>31</v>
      </c>
      <c r="R121" s="107">
        <f t="shared" si="0"/>
        <v>1</v>
      </c>
      <c r="S121" s="105">
        <f>IF(SUMIF(M121:M121,"действующий",J121:J121)*5000/C121&gt;1,C121,SUMIF(M121:M121,"действующий",J121:J121)*5000)</f>
        <v>144125</v>
      </c>
    </row>
    <row r="122" spans="1:19" customFormat="1">
      <c r="A122" s="913" t="s">
        <v>654</v>
      </c>
      <c r="B122" s="914"/>
      <c r="C122" s="83">
        <f>SUM(C123:C132)</f>
        <v>44571</v>
      </c>
      <c r="D122" s="84"/>
      <c r="E122" s="85"/>
      <c r="F122" s="84"/>
      <c r="G122" s="84"/>
      <c r="H122" s="84"/>
      <c r="I122" s="86"/>
      <c r="J122" s="162">
        <f>SUM(J123:J132)-SUMIF(M123:M132,"ликвидированный",J123:J132)</f>
        <v>14</v>
      </c>
      <c r="K122" s="163"/>
      <c r="L122" s="162">
        <f>SUM(L123:L132)</f>
        <v>0</v>
      </c>
      <c r="M122" s="164"/>
      <c r="N122" s="87"/>
      <c r="O122" s="87"/>
      <c r="P122" s="87"/>
      <c r="Q122" s="37"/>
      <c r="R122" s="88">
        <f t="shared" si="0"/>
        <v>1</v>
      </c>
      <c r="S122" s="89">
        <f>SUM(S123:S132)</f>
        <v>44571</v>
      </c>
    </row>
    <row r="123" spans="1:19" customFormat="1" ht="36">
      <c r="A123" s="864">
        <v>52</v>
      </c>
      <c r="B123" s="133" t="s">
        <v>655</v>
      </c>
      <c r="C123" s="149">
        <v>3675</v>
      </c>
      <c r="D123" s="133">
        <v>3</v>
      </c>
      <c r="E123" s="30" t="s">
        <v>344</v>
      </c>
      <c r="F123" s="133" t="s">
        <v>345</v>
      </c>
      <c r="G123" s="133" t="s">
        <v>127</v>
      </c>
      <c r="H123" s="133" t="s">
        <v>346</v>
      </c>
      <c r="I123" s="31">
        <v>42339</v>
      </c>
      <c r="J123" s="134">
        <v>1</v>
      </c>
      <c r="K123" s="24"/>
      <c r="L123" s="134" t="str">
        <f>IF(R123&lt;1,ROUNDUP((C123-S123)/5000,0),"")</f>
        <v/>
      </c>
      <c r="M123" s="134" t="s">
        <v>6</v>
      </c>
      <c r="N123" s="32"/>
      <c r="O123" s="149"/>
      <c r="P123" s="149"/>
      <c r="Q123" s="148" t="s">
        <v>347</v>
      </c>
      <c r="R123" s="131">
        <f t="shared" si="0"/>
        <v>1</v>
      </c>
      <c r="S123" s="130">
        <f>IF(SUMIF(M123:M123,"действующий",J123:J123)*5000/C123&gt;1,C123,SUMIF(M123:M123,"действующий",J123:J123)*5000)</f>
        <v>3675</v>
      </c>
    </row>
    <row r="124" spans="1:19" customFormat="1" ht="36">
      <c r="A124" s="866"/>
      <c r="B124" s="133" t="s">
        <v>656</v>
      </c>
      <c r="C124" s="149">
        <v>3935</v>
      </c>
      <c r="D124" s="133">
        <v>3</v>
      </c>
      <c r="E124" s="30" t="s">
        <v>348</v>
      </c>
      <c r="F124" s="133" t="s">
        <v>349</v>
      </c>
      <c r="G124" s="133" t="s">
        <v>127</v>
      </c>
      <c r="H124" s="133" t="s">
        <v>350</v>
      </c>
      <c r="I124" s="31">
        <v>42339</v>
      </c>
      <c r="J124" s="134">
        <v>1</v>
      </c>
      <c r="K124" s="24"/>
      <c r="L124" s="134" t="str">
        <f>IF(R124&lt;1,ROUNDUP((C124-S124)/5000,0),"")</f>
        <v/>
      </c>
      <c r="M124" s="134" t="s">
        <v>6</v>
      </c>
      <c r="N124" s="32"/>
      <c r="O124" s="149"/>
      <c r="P124" s="149"/>
      <c r="Q124" s="148" t="s">
        <v>351</v>
      </c>
      <c r="R124" s="131">
        <f t="shared" si="0"/>
        <v>1</v>
      </c>
      <c r="S124" s="130">
        <f>IF(SUMIF(M124:M124,"действующий",J124:J124)*5000/C124&gt;1,C124,SUMIF(M124:M124,"действующий",J124:J124)*5000)</f>
        <v>3935</v>
      </c>
    </row>
    <row r="125" spans="1:19" customFormat="1" ht="48">
      <c r="A125" s="866"/>
      <c r="B125" s="133" t="s">
        <v>657</v>
      </c>
      <c r="C125" s="149">
        <v>6718</v>
      </c>
      <c r="D125" s="133">
        <v>3</v>
      </c>
      <c r="E125" s="30" t="s">
        <v>352</v>
      </c>
      <c r="F125" s="133" t="s">
        <v>353</v>
      </c>
      <c r="G125" s="133" t="s">
        <v>127</v>
      </c>
      <c r="H125" s="133" t="s">
        <v>354</v>
      </c>
      <c r="I125" s="31">
        <v>42339</v>
      </c>
      <c r="J125" s="134">
        <v>2</v>
      </c>
      <c r="K125" s="24"/>
      <c r="L125" s="134" t="str">
        <f>IF(R125&lt;1,ROUNDUP((C125-S125)/5000,0),"")</f>
        <v/>
      </c>
      <c r="M125" s="134" t="s">
        <v>6</v>
      </c>
      <c r="N125" s="32"/>
      <c r="O125" s="149"/>
      <c r="P125" s="149"/>
      <c r="Q125" s="148" t="s">
        <v>355</v>
      </c>
      <c r="R125" s="131">
        <f t="shared" si="0"/>
        <v>1</v>
      </c>
      <c r="S125" s="130">
        <f>IF(SUMIF(M125:M125,"действующий",J125:J125)*5000/C125&gt;1,C125,SUMIF(M125:M125,"действующий",J125:J125)*5000)</f>
        <v>6718</v>
      </c>
    </row>
    <row r="126" spans="1:19" customFormat="1" ht="48">
      <c r="A126" s="866"/>
      <c r="B126" s="865" t="s">
        <v>658</v>
      </c>
      <c r="C126" s="871">
        <v>7651</v>
      </c>
      <c r="D126" s="133">
        <v>3</v>
      </c>
      <c r="E126" s="30" t="s">
        <v>356</v>
      </c>
      <c r="F126" s="133" t="s">
        <v>357</v>
      </c>
      <c r="G126" s="133" t="s">
        <v>127</v>
      </c>
      <c r="H126" s="133" t="s">
        <v>358</v>
      </c>
      <c r="I126" s="31">
        <v>42339</v>
      </c>
      <c r="J126" s="134">
        <v>1</v>
      </c>
      <c r="K126" s="24"/>
      <c r="L126" s="868" t="str">
        <f>IF(R126&lt;1,ROUNDUP((C126-S126)/5000,0),"")</f>
        <v/>
      </c>
      <c r="M126" s="134" t="s">
        <v>6</v>
      </c>
      <c r="N126" s="32"/>
      <c r="O126" s="149"/>
      <c r="P126" s="149"/>
      <c r="Q126" s="148" t="s">
        <v>359</v>
      </c>
      <c r="R126" s="869">
        <f t="shared" si="0"/>
        <v>1</v>
      </c>
      <c r="S126" s="870">
        <f>IF(SUMIF(M126:M127,"действующий",J126:J127)*5000/C126&gt;1,C126,SUMIF(M126:M127,"действующий",J126:J127)*5000)</f>
        <v>7651</v>
      </c>
    </row>
    <row r="127" spans="1:19" customFormat="1" ht="48">
      <c r="A127" s="866"/>
      <c r="B127" s="866"/>
      <c r="C127" s="871"/>
      <c r="D127" s="133">
        <v>3</v>
      </c>
      <c r="E127" s="30" t="s">
        <v>360</v>
      </c>
      <c r="F127" s="133" t="s">
        <v>361</v>
      </c>
      <c r="G127" s="133" t="s">
        <v>127</v>
      </c>
      <c r="H127" s="133" t="s">
        <v>362</v>
      </c>
      <c r="I127" s="31">
        <v>42339</v>
      </c>
      <c r="J127" s="134">
        <v>1</v>
      </c>
      <c r="K127" s="24"/>
      <c r="L127" s="868"/>
      <c r="M127" s="134" t="s">
        <v>6</v>
      </c>
      <c r="N127" s="32"/>
      <c r="O127" s="149"/>
      <c r="P127" s="149"/>
      <c r="Q127" s="148" t="s">
        <v>363</v>
      </c>
      <c r="R127" s="869"/>
      <c r="S127" s="870"/>
    </row>
    <row r="128" spans="1:19" customFormat="1" ht="48">
      <c r="A128" s="866"/>
      <c r="B128" s="133" t="s">
        <v>659</v>
      </c>
      <c r="C128" s="149">
        <v>5580</v>
      </c>
      <c r="D128" s="133">
        <v>3</v>
      </c>
      <c r="E128" s="30" t="s">
        <v>364</v>
      </c>
      <c r="F128" s="133" t="s">
        <v>365</v>
      </c>
      <c r="G128" s="133" t="s">
        <v>127</v>
      </c>
      <c r="H128" s="133" t="s">
        <v>366</v>
      </c>
      <c r="I128" s="31">
        <v>42339</v>
      </c>
      <c r="J128" s="134">
        <v>2</v>
      </c>
      <c r="K128" s="24"/>
      <c r="L128" s="134" t="str">
        <f>IF(R128&lt;1,ROUNDUP((C128-S128)/5000,0),"")</f>
        <v/>
      </c>
      <c r="M128" s="134" t="s">
        <v>6</v>
      </c>
      <c r="N128" s="32"/>
      <c r="O128" s="149"/>
      <c r="P128" s="149"/>
      <c r="Q128" s="148" t="s">
        <v>367</v>
      </c>
      <c r="R128" s="131">
        <f>S128/C128</f>
        <v>1</v>
      </c>
      <c r="S128" s="130">
        <f>IF(SUMIF(M128:M128,"действующий",J128:J128)*5000/C128&gt;1,C128,SUMIF(M128:M128,"действующий",J128:J128)*5000)</f>
        <v>5580</v>
      </c>
    </row>
    <row r="129" spans="1:23" customFormat="1" ht="48">
      <c r="A129" s="866"/>
      <c r="B129" s="133" t="s">
        <v>660</v>
      </c>
      <c r="C129" s="149">
        <v>5923</v>
      </c>
      <c r="D129" s="133">
        <v>3</v>
      </c>
      <c r="E129" s="30" t="s">
        <v>368</v>
      </c>
      <c r="F129" s="133" t="s">
        <v>369</v>
      </c>
      <c r="G129" s="133" t="s">
        <v>127</v>
      </c>
      <c r="H129" s="133" t="s">
        <v>370</v>
      </c>
      <c r="I129" s="31">
        <v>42339</v>
      </c>
      <c r="J129" s="134">
        <v>2</v>
      </c>
      <c r="K129" s="24"/>
      <c r="L129" s="134" t="str">
        <f>IF(R129&lt;1,ROUNDUP((C129-S129)/5000,0),"")</f>
        <v/>
      </c>
      <c r="M129" s="134" t="s">
        <v>6</v>
      </c>
      <c r="N129" s="32"/>
      <c r="O129" s="149"/>
      <c r="P129" s="149"/>
      <c r="Q129" s="148" t="s">
        <v>371</v>
      </c>
      <c r="R129" s="131">
        <f>S129/C129</f>
        <v>1</v>
      </c>
      <c r="S129" s="130">
        <f>IF(SUMIF(M129:M129,"действующий",J129:J129)*5000/C129&gt;1,C129,SUMIF(M129:M129,"действующий",J129:J129)*5000)</f>
        <v>5923</v>
      </c>
    </row>
    <row r="130" spans="1:23" customFormat="1" ht="36">
      <c r="A130" s="866"/>
      <c r="B130" s="133" t="s">
        <v>661</v>
      </c>
      <c r="C130" s="149">
        <v>2239</v>
      </c>
      <c r="D130" s="133">
        <v>3</v>
      </c>
      <c r="E130" s="30" t="s">
        <v>372</v>
      </c>
      <c r="F130" s="133" t="s">
        <v>373</v>
      </c>
      <c r="G130" s="133" t="s">
        <v>127</v>
      </c>
      <c r="H130" s="133" t="s">
        <v>374</v>
      </c>
      <c r="I130" s="31">
        <v>42460</v>
      </c>
      <c r="J130" s="142">
        <v>1</v>
      </c>
      <c r="K130" s="24"/>
      <c r="L130" s="134" t="str">
        <f>IF(R130&lt;1,ROUNDUP((C130-S130)/5000,0),"")</f>
        <v/>
      </c>
      <c r="M130" s="134" t="s">
        <v>6</v>
      </c>
      <c r="N130" s="32"/>
      <c r="O130" s="149"/>
      <c r="P130" s="149"/>
      <c r="Q130" s="148" t="s">
        <v>375</v>
      </c>
      <c r="R130" s="131">
        <f>S130/C130</f>
        <v>1</v>
      </c>
      <c r="S130" s="130">
        <f>IF(SUMIF(M130:M130,"действующий",J130:J130)*5000/C130&gt;1,C130,SUMIF(M130:M130,"действующий",J130:J130)*5000)</f>
        <v>2239</v>
      </c>
    </row>
    <row r="131" spans="1:23" customFormat="1" ht="72">
      <c r="A131" s="866"/>
      <c r="B131" s="133" t="s">
        <v>662</v>
      </c>
      <c r="C131" s="149">
        <v>5242</v>
      </c>
      <c r="D131" s="133">
        <v>3</v>
      </c>
      <c r="E131" s="30" t="s">
        <v>376</v>
      </c>
      <c r="F131" s="133" t="s">
        <v>377</v>
      </c>
      <c r="G131" s="133" t="s">
        <v>127</v>
      </c>
      <c r="H131" s="133" t="s">
        <v>378</v>
      </c>
      <c r="I131" s="31">
        <v>42339</v>
      </c>
      <c r="J131" s="134">
        <v>2</v>
      </c>
      <c r="K131" s="24"/>
      <c r="L131" s="134" t="str">
        <f>IF(R131&lt;1,ROUNDUP((C131-S131)/5000,0),"")</f>
        <v/>
      </c>
      <c r="M131" s="134" t="s">
        <v>6</v>
      </c>
      <c r="N131" s="32"/>
      <c r="O131" s="149"/>
      <c r="P131" s="149"/>
      <c r="Q131" s="148" t="s">
        <v>379</v>
      </c>
      <c r="R131" s="131">
        <f>S131/C131</f>
        <v>1</v>
      </c>
      <c r="S131" s="130">
        <f>IF(SUMIF(M131:M131,"действующий",J131:J131)*5000/C131&gt;1,C131,SUMIF(M131:M131,"действующий",J131:J131)*5000)</f>
        <v>5242</v>
      </c>
    </row>
    <row r="132" spans="1:23" customFormat="1" ht="36">
      <c r="A132" s="866"/>
      <c r="B132" s="133" t="s">
        <v>663</v>
      </c>
      <c r="C132" s="149">
        <v>3608</v>
      </c>
      <c r="D132" s="133">
        <v>3</v>
      </c>
      <c r="E132" s="30" t="s">
        <v>380</v>
      </c>
      <c r="F132" s="133" t="s">
        <v>381</v>
      </c>
      <c r="G132" s="133" t="s">
        <v>127</v>
      </c>
      <c r="H132" s="133" t="s">
        <v>382</v>
      </c>
      <c r="I132" s="31">
        <v>42339</v>
      </c>
      <c r="J132" s="134">
        <v>1</v>
      </c>
      <c r="K132" s="24"/>
      <c r="L132" s="134" t="str">
        <f>IF(R132&lt;1,ROUNDUP((C132-S132)/5000,0),"")</f>
        <v/>
      </c>
      <c r="M132" s="134" t="s">
        <v>6</v>
      </c>
      <c r="N132" s="32"/>
      <c r="O132" s="149"/>
      <c r="P132" s="149"/>
      <c r="Q132" s="148" t="s">
        <v>383</v>
      </c>
      <c r="R132" s="131">
        <f>S132/C132</f>
        <v>1</v>
      </c>
      <c r="S132" s="130">
        <f>IF(SUMIF(M132:M132,"действующий",J132:J132)*5000/C132&gt;1,C132,SUMIF(M132:M132,"действующий",J132:J132)*5000)</f>
        <v>3608</v>
      </c>
    </row>
    <row r="134" spans="1:23">
      <c r="A134" s="2" t="s">
        <v>643</v>
      </c>
    </row>
    <row r="135" spans="1:23" customFormat="1">
      <c r="A135" s="39" t="s">
        <v>600</v>
      </c>
      <c r="B135" s="40"/>
      <c r="C135" s="41">
        <f>C136</f>
        <v>188696</v>
      </c>
      <c r="D135" s="42"/>
      <c r="E135" s="43"/>
      <c r="F135" s="44"/>
      <c r="G135" s="44"/>
      <c r="H135" s="44"/>
      <c r="I135" s="45"/>
      <c r="J135" s="46">
        <f>SUMIF(M136:M154,"действующий",J136:J154)+SUMIF(M136:M154,"планируемый к открытию",J136:J154)</f>
        <v>44</v>
      </c>
      <c r="K135" s="47"/>
      <c r="L135" s="48" t="str">
        <f>L136</f>
        <v/>
      </c>
      <c r="M135" s="49"/>
      <c r="N135" s="50"/>
      <c r="O135" s="50"/>
      <c r="P135" s="50"/>
      <c r="Q135" s="51"/>
      <c r="R135" s="52">
        <f>S135/C135</f>
        <v>1</v>
      </c>
      <c r="S135" s="53">
        <f>S136</f>
        <v>188696</v>
      </c>
      <c r="T135" s="14"/>
    </row>
    <row r="136" spans="1:23" customFormat="1" ht="72">
      <c r="A136" s="919">
        <v>17</v>
      </c>
      <c r="B136" s="865" t="s">
        <v>601</v>
      </c>
      <c r="C136" s="865">
        <v>188696</v>
      </c>
      <c r="D136" s="187">
        <v>1</v>
      </c>
      <c r="E136" s="30" t="s">
        <v>75</v>
      </c>
      <c r="F136" s="187" t="s">
        <v>76</v>
      </c>
      <c r="G136" s="187" t="s">
        <v>77</v>
      </c>
      <c r="H136" s="187" t="s">
        <v>78</v>
      </c>
      <c r="I136" s="31">
        <v>41465</v>
      </c>
      <c r="J136" s="168">
        <v>29</v>
      </c>
      <c r="K136" s="27"/>
      <c r="L136" s="868" t="str">
        <f>IF(R136&lt;1,ROUNDUP((C136-S136)/5000,0),"")</f>
        <v/>
      </c>
      <c r="M136" s="188" t="s">
        <v>6</v>
      </c>
      <c r="N136" s="32"/>
      <c r="O136" s="189" t="s">
        <v>610</v>
      </c>
      <c r="P136" s="189"/>
      <c r="Q136" s="192" t="s">
        <v>31</v>
      </c>
      <c r="R136" s="869">
        <f>S136/C136</f>
        <v>1</v>
      </c>
      <c r="S136" s="870">
        <f>IF(SUMIF(M136:M154,"действующий",J136:J154)*5000/C136&gt;1,C136,SUMIF(M136:M154,"действующий",J136:J154)*5000)</f>
        <v>188696</v>
      </c>
      <c r="T136" s="15"/>
    </row>
    <row r="137" spans="1:23" customFormat="1" ht="24">
      <c r="A137" s="920"/>
      <c r="B137" s="865"/>
      <c r="C137" s="865"/>
      <c r="D137" s="187" t="s">
        <v>543</v>
      </c>
      <c r="E137" s="30" t="s">
        <v>75</v>
      </c>
      <c r="F137" s="187"/>
      <c r="G137" s="187"/>
      <c r="H137" s="187"/>
      <c r="I137" s="31">
        <v>43131</v>
      </c>
      <c r="J137" s="197">
        <v>9</v>
      </c>
      <c r="K137" s="27"/>
      <c r="L137" s="868"/>
      <c r="M137" s="188" t="s">
        <v>7</v>
      </c>
      <c r="N137" s="32"/>
      <c r="O137" s="189"/>
      <c r="P137" s="189"/>
      <c r="Q137" s="192"/>
      <c r="R137" s="869"/>
      <c r="S137" s="870"/>
      <c r="T137" s="15"/>
    </row>
    <row r="138" spans="1:23" customFormat="1" ht="36">
      <c r="A138" s="915">
        <v>52</v>
      </c>
      <c r="B138" s="865"/>
      <c r="C138" s="865"/>
      <c r="D138" s="187">
        <v>3</v>
      </c>
      <c r="E138" s="30" t="s">
        <v>344</v>
      </c>
      <c r="F138" s="187" t="s">
        <v>345</v>
      </c>
      <c r="G138" s="187" t="s">
        <v>127</v>
      </c>
      <c r="H138" s="187" t="s">
        <v>346</v>
      </c>
      <c r="I138" s="31">
        <v>42339</v>
      </c>
      <c r="J138" s="195">
        <v>1</v>
      </c>
      <c r="K138" s="24"/>
      <c r="L138" s="868"/>
      <c r="M138" s="188" t="s">
        <v>6</v>
      </c>
      <c r="N138" s="32"/>
      <c r="O138" s="189"/>
      <c r="P138" s="189"/>
      <c r="Q138" s="192" t="s">
        <v>347</v>
      </c>
      <c r="R138" s="869"/>
      <c r="S138" s="870"/>
      <c r="T138" s="14"/>
    </row>
    <row r="139" spans="1:23" customFormat="1" ht="36.75" thickBot="1">
      <c r="A139" s="879"/>
      <c r="B139" s="865"/>
      <c r="C139" s="865"/>
      <c r="D139" s="187">
        <v>3</v>
      </c>
      <c r="E139" s="30" t="s">
        <v>348</v>
      </c>
      <c r="F139" s="187" t="s">
        <v>349</v>
      </c>
      <c r="G139" s="187" t="s">
        <v>127</v>
      </c>
      <c r="H139" s="187" t="s">
        <v>350</v>
      </c>
      <c r="I139" s="31">
        <v>42339</v>
      </c>
      <c r="J139" s="195">
        <v>1</v>
      </c>
      <c r="K139" s="24"/>
      <c r="L139" s="868"/>
      <c r="M139" s="188" t="s">
        <v>6</v>
      </c>
      <c r="N139" s="32"/>
      <c r="O139" s="189"/>
      <c r="P139" s="189"/>
      <c r="Q139" s="192" t="s">
        <v>351</v>
      </c>
      <c r="R139" s="869"/>
      <c r="S139" s="870"/>
      <c r="T139" s="14"/>
    </row>
    <row r="140" spans="1:23" customFormat="1" ht="36.75" thickBot="1">
      <c r="A140" s="879"/>
      <c r="B140" s="865"/>
      <c r="C140" s="865"/>
      <c r="D140" s="193" t="s">
        <v>544</v>
      </c>
      <c r="E140" s="77" t="s">
        <v>348</v>
      </c>
      <c r="F140" s="193" t="s">
        <v>349</v>
      </c>
      <c r="G140" s="193" t="s">
        <v>127</v>
      </c>
      <c r="H140" s="193" t="s">
        <v>350</v>
      </c>
      <c r="I140" s="31">
        <v>43131</v>
      </c>
      <c r="J140" s="80">
        <v>-1</v>
      </c>
      <c r="K140" s="78"/>
      <c r="L140" s="868"/>
      <c r="M140" s="193" t="s">
        <v>7</v>
      </c>
      <c r="N140" s="78"/>
      <c r="O140" s="79"/>
      <c r="P140" s="189"/>
      <c r="Q140" s="192"/>
      <c r="R140" s="869"/>
      <c r="S140" s="870"/>
      <c r="T140" s="166"/>
      <c r="U140" s="76"/>
      <c r="V140" s="76"/>
      <c r="W140" s="76"/>
    </row>
    <row r="141" spans="1:23" customFormat="1" ht="48.75" thickBot="1">
      <c r="A141" s="879"/>
      <c r="B141" s="865"/>
      <c r="C141" s="865"/>
      <c r="D141" s="187">
        <v>3</v>
      </c>
      <c r="E141" s="30" t="s">
        <v>352</v>
      </c>
      <c r="F141" s="187" t="s">
        <v>353</v>
      </c>
      <c r="G141" s="187" t="s">
        <v>127</v>
      </c>
      <c r="H141" s="187" t="s">
        <v>354</v>
      </c>
      <c r="I141" s="31">
        <v>42339</v>
      </c>
      <c r="J141" s="195">
        <v>2</v>
      </c>
      <c r="K141" s="24"/>
      <c r="L141" s="868"/>
      <c r="M141" s="188" t="s">
        <v>6</v>
      </c>
      <c r="N141" s="32"/>
      <c r="O141" s="189"/>
      <c r="P141" s="189"/>
      <c r="Q141" s="192" t="s">
        <v>355</v>
      </c>
      <c r="R141" s="869"/>
      <c r="S141" s="870"/>
      <c r="T141" s="14"/>
    </row>
    <row r="142" spans="1:23" customFormat="1" ht="24.75" thickBot="1">
      <c r="A142" s="879"/>
      <c r="B142" s="865"/>
      <c r="C142" s="865"/>
      <c r="D142" s="193" t="s">
        <v>544</v>
      </c>
      <c r="E142" s="77" t="s">
        <v>352</v>
      </c>
      <c r="F142" s="193" t="s">
        <v>353</v>
      </c>
      <c r="G142" s="193" t="s">
        <v>127</v>
      </c>
      <c r="H142" s="193" t="s">
        <v>354</v>
      </c>
      <c r="I142" s="31">
        <v>43131</v>
      </c>
      <c r="J142" s="80">
        <v>-1</v>
      </c>
      <c r="K142" s="78"/>
      <c r="L142" s="868"/>
      <c r="M142" s="193" t="s">
        <v>7</v>
      </c>
      <c r="N142" s="78"/>
      <c r="O142" s="79"/>
      <c r="P142" s="189"/>
      <c r="Q142" s="192"/>
      <c r="R142" s="869"/>
      <c r="S142" s="870"/>
      <c r="T142" s="166"/>
      <c r="U142" s="76"/>
      <c r="V142" s="76"/>
      <c r="W142" s="76"/>
    </row>
    <row r="143" spans="1:23" customFormat="1" ht="48">
      <c r="A143" s="879"/>
      <c r="B143" s="865"/>
      <c r="C143" s="865"/>
      <c r="D143" s="187">
        <v>3</v>
      </c>
      <c r="E143" s="30" t="s">
        <v>356</v>
      </c>
      <c r="F143" s="187" t="s">
        <v>357</v>
      </c>
      <c r="G143" s="187" t="s">
        <v>127</v>
      </c>
      <c r="H143" s="187" t="s">
        <v>358</v>
      </c>
      <c r="I143" s="31">
        <v>42339</v>
      </c>
      <c r="J143" s="195">
        <v>1</v>
      </c>
      <c r="K143" s="24"/>
      <c r="L143" s="868"/>
      <c r="M143" s="188" t="s">
        <v>6</v>
      </c>
      <c r="N143" s="32"/>
      <c r="O143" s="189"/>
      <c r="P143" s="189"/>
      <c r="Q143" s="192" t="s">
        <v>359</v>
      </c>
      <c r="R143" s="869"/>
      <c r="S143" s="870"/>
      <c r="T143" s="14"/>
    </row>
    <row r="144" spans="1:23" customFormat="1" ht="36">
      <c r="A144" s="879"/>
      <c r="B144" s="865"/>
      <c r="C144" s="865"/>
      <c r="D144" s="187" t="s">
        <v>544</v>
      </c>
      <c r="E144" s="30" t="s">
        <v>356</v>
      </c>
      <c r="F144" s="187" t="s">
        <v>357</v>
      </c>
      <c r="G144" s="187" t="s">
        <v>127</v>
      </c>
      <c r="H144" s="187" t="s">
        <v>358</v>
      </c>
      <c r="I144" s="31">
        <v>43131</v>
      </c>
      <c r="J144" s="72">
        <v>-1</v>
      </c>
      <c r="K144" s="24"/>
      <c r="L144" s="868"/>
      <c r="M144" s="188" t="s">
        <v>7</v>
      </c>
      <c r="N144" s="32"/>
      <c r="O144" s="189"/>
      <c r="P144" s="189"/>
      <c r="Q144" s="192"/>
      <c r="R144" s="869"/>
      <c r="S144" s="870"/>
      <c r="T144" s="14"/>
    </row>
    <row r="145" spans="1:23" customFormat="1" ht="48">
      <c r="A145" s="879"/>
      <c r="B145" s="865"/>
      <c r="C145" s="865"/>
      <c r="D145" s="187">
        <v>3</v>
      </c>
      <c r="E145" s="30" t="s">
        <v>360</v>
      </c>
      <c r="F145" s="187" t="s">
        <v>361</v>
      </c>
      <c r="G145" s="187" t="s">
        <v>127</v>
      </c>
      <c r="H145" s="187" t="s">
        <v>362</v>
      </c>
      <c r="I145" s="31">
        <v>42339</v>
      </c>
      <c r="J145" s="195">
        <v>1</v>
      </c>
      <c r="K145" s="24"/>
      <c r="L145" s="868"/>
      <c r="M145" s="188" t="s">
        <v>6</v>
      </c>
      <c r="N145" s="32"/>
      <c r="O145" s="189"/>
      <c r="P145" s="189"/>
      <c r="Q145" s="192" t="s">
        <v>363</v>
      </c>
      <c r="R145" s="869"/>
      <c r="S145" s="870"/>
      <c r="T145" s="14"/>
    </row>
    <row r="146" spans="1:23" customFormat="1" ht="48.75" thickBot="1">
      <c r="A146" s="879"/>
      <c r="B146" s="865"/>
      <c r="C146" s="865"/>
      <c r="D146" s="187">
        <v>3</v>
      </c>
      <c r="E146" s="30" t="s">
        <v>364</v>
      </c>
      <c r="F146" s="187" t="s">
        <v>365</v>
      </c>
      <c r="G146" s="187" t="s">
        <v>127</v>
      </c>
      <c r="H146" s="187" t="s">
        <v>366</v>
      </c>
      <c r="I146" s="31">
        <v>42339</v>
      </c>
      <c r="J146" s="195">
        <v>2</v>
      </c>
      <c r="K146" s="24"/>
      <c r="L146" s="868"/>
      <c r="M146" s="188" t="s">
        <v>6</v>
      </c>
      <c r="N146" s="32"/>
      <c r="O146" s="189"/>
      <c r="P146" s="189"/>
      <c r="Q146" s="192" t="s">
        <v>367</v>
      </c>
      <c r="R146" s="869"/>
      <c r="S146" s="870"/>
      <c r="T146" s="14"/>
    </row>
    <row r="147" spans="1:23" customFormat="1" ht="36.75" thickBot="1">
      <c r="A147" s="879"/>
      <c r="B147" s="865"/>
      <c r="C147" s="865"/>
      <c r="D147" s="193" t="s">
        <v>544</v>
      </c>
      <c r="E147" s="77" t="s">
        <v>364</v>
      </c>
      <c r="F147" s="193" t="s">
        <v>365</v>
      </c>
      <c r="G147" s="193" t="s">
        <v>127</v>
      </c>
      <c r="H147" s="193" t="s">
        <v>366</v>
      </c>
      <c r="I147" s="31">
        <v>43131</v>
      </c>
      <c r="J147" s="80">
        <v>-1</v>
      </c>
      <c r="K147" s="78"/>
      <c r="L147" s="868"/>
      <c r="M147" s="193" t="s">
        <v>7</v>
      </c>
      <c r="N147" s="78"/>
      <c r="O147" s="79"/>
      <c r="P147" s="189"/>
      <c r="Q147" s="192"/>
      <c r="R147" s="869"/>
      <c r="S147" s="870"/>
      <c r="T147" s="166"/>
      <c r="U147" s="76"/>
      <c r="V147" s="76"/>
      <c r="W147" s="76"/>
    </row>
    <row r="148" spans="1:23" customFormat="1" ht="48.75" thickBot="1">
      <c r="A148" s="879"/>
      <c r="B148" s="865"/>
      <c r="C148" s="865"/>
      <c r="D148" s="187">
        <v>3</v>
      </c>
      <c r="E148" s="30" t="s">
        <v>368</v>
      </c>
      <c r="F148" s="187" t="s">
        <v>369</v>
      </c>
      <c r="G148" s="187" t="s">
        <v>127</v>
      </c>
      <c r="H148" s="187" t="s">
        <v>370</v>
      </c>
      <c r="I148" s="31">
        <v>42339</v>
      </c>
      <c r="J148" s="195">
        <v>2</v>
      </c>
      <c r="K148" s="24"/>
      <c r="L148" s="868"/>
      <c r="M148" s="188" t="s">
        <v>6</v>
      </c>
      <c r="N148" s="32"/>
      <c r="O148" s="189"/>
      <c r="P148" s="189"/>
      <c r="Q148" s="192" t="s">
        <v>371</v>
      </c>
      <c r="R148" s="869"/>
      <c r="S148" s="870"/>
      <c r="T148" s="14"/>
    </row>
    <row r="149" spans="1:23" customFormat="1" ht="36.75" thickBot="1">
      <c r="A149" s="879"/>
      <c r="B149" s="865"/>
      <c r="C149" s="865"/>
      <c r="D149" s="193" t="s">
        <v>544</v>
      </c>
      <c r="E149" s="77" t="s">
        <v>368</v>
      </c>
      <c r="F149" s="193" t="s">
        <v>369</v>
      </c>
      <c r="G149" s="193" t="s">
        <v>127</v>
      </c>
      <c r="H149" s="193" t="s">
        <v>370</v>
      </c>
      <c r="I149" s="31">
        <v>43131</v>
      </c>
      <c r="J149" s="80">
        <v>-1</v>
      </c>
      <c r="K149" s="78"/>
      <c r="L149" s="868"/>
      <c r="M149" s="193" t="s">
        <v>7</v>
      </c>
      <c r="N149" s="78"/>
      <c r="O149" s="79"/>
      <c r="P149" s="189"/>
      <c r="Q149" s="192"/>
      <c r="R149" s="869"/>
      <c r="S149" s="870"/>
      <c r="T149" s="166"/>
      <c r="U149" s="76"/>
      <c r="V149" s="76"/>
      <c r="W149" s="76"/>
    </row>
    <row r="150" spans="1:23" customFormat="1" ht="36">
      <c r="A150" s="879"/>
      <c r="B150" s="865"/>
      <c r="C150" s="865"/>
      <c r="D150" s="187">
        <v>3</v>
      </c>
      <c r="E150" s="30" t="s">
        <v>372</v>
      </c>
      <c r="F150" s="187" t="s">
        <v>373</v>
      </c>
      <c r="G150" s="187" t="s">
        <v>127</v>
      </c>
      <c r="H150" s="187" t="s">
        <v>374</v>
      </c>
      <c r="I150" s="31">
        <v>42460</v>
      </c>
      <c r="J150" s="194">
        <v>1</v>
      </c>
      <c r="K150" s="24"/>
      <c r="L150" s="868"/>
      <c r="M150" s="188" t="s">
        <v>6</v>
      </c>
      <c r="N150" s="32"/>
      <c r="O150" s="189"/>
      <c r="P150" s="189"/>
      <c r="Q150" s="192" t="s">
        <v>375</v>
      </c>
      <c r="R150" s="869"/>
      <c r="S150" s="870"/>
      <c r="T150" s="14"/>
    </row>
    <row r="151" spans="1:23" customFormat="1" ht="72.75" thickBot="1">
      <c r="A151" s="879"/>
      <c r="B151" s="865"/>
      <c r="C151" s="865"/>
      <c r="D151" s="187">
        <v>3</v>
      </c>
      <c r="E151" s="30" t="s">
        <v>376</v>
      </c>
      <c r="F151" s="187" t="s">
        <v>377</v>
      </c>
      <c r="G151" s="187" t="s">
        <v>127</v>
      </c>
      <c r="H151" s="187" t="s">
        <v>378</v>
      </c>
      <c r="I151" s="31">
        <v>42339</v>
      </c>
      <c r="J151" s="195">
        <v>2</v>
      </c>
      <c r="K151" s="24"/>
      <c r="L151" s="868"/>
      <c r="M151" s="188" t="s">
        <v>6</v>
      </c>
      <c r="N151" s="32"/>
      <c r="O151" s="189"/>
      <c r="P151" s="189"/>
      <c r="Q151" s="192" t="s">
        <v>379</v>
      </c>
      <c r="R151" s="869"/>
      <c r="S151" s="870"/>
      <c r="T151" s="14"/>
    </row>
    <row r="152" spans="1:23" customFormat="1" ht="36.75" thickBot="1">
      <c r="A152" s="879"/>
      <c r="B152" s="865"/>
      <c r="C152" s="865"/>
      <c r="D152" s="193" t="s">
        <v>544</v>
      </c>
      <c r="E152" s="77" t="s">
        <v>376</v>
      </c>
      <c r="F152" s="193" t="s">
        <v>377</v>
      </c>
      <c r="G152" s="193" t="s">
        <v>127</v>
      </c>
      <c r="H152" s="193" t="s">
        <v>378</v>
      </c>
      <c r="I152" s="31">
        <v>43131</v>
      </c>
      <c r="J152" s="80">
        <v>-2</v>
      </c>
      <c r="K152" s="78"/>
      <c r="L152" s="868"/>
      <c r="M152" s="193" t="s">
        <v>7</v>
      </c>
      <c r="N152" s="78"/>
      <c r="O152" s="79"/>
      <c r="P152" s="189"/>
      <c r="Q152" s="192"/>
      <c r="R152" s="869"/>
      <c r="S152" s="870"/>
      <c r="T152" s="166"/>
      <c r="U152" s="76"/>
      <c r="V152" s="76"/>
      <c r="W152" s="76"/>
    </row>
    <row r="153" spans="1:23" customFormat="1" ht="36.75" thickBot="1">
      <c r="A153" s="879"/>
      <c r="B153" s="865"/>
      <c r="C153" s="865"/>
      <c r="D153" s="187">
        <v>3</v>
      </c>
      <c r="E153" s="30" t="s">
        <v>380</v>
      </c>
      <c r="F153" s="187" t="s">
        <v>381</v>
      </c>
      <c r="G153" s="187" t="s">
        <v>127</v>
      </c>
      <c r="H153" s="187" t="s">
        <v>382</v>
      </c>
      <c r="I153" s="31">
        <v>42339</v>
      </c>
      <c r="J153" s="195">
        <v>1</v>
      </c>
      <c r="K153" s="24"/>
      <c r="L153" s="868"/>
      <c r="M153" s="188" t="s">
        <v>6</v>
      </c>
      <c r="N153" s="32"/>
      <c r="O153" s="189"/>
      <c r="P153" s="189"/>
      <c r="Q153" s="192" t="s">
        <v>383</v>
      </c>
      <c r="R153" s="869"/>
      <c r="S153" s="870"/>
      <c r="T153" s="14"/>
    </row>
    <row r="154" spans="1:23" customFormat="1" ht="36.75" thickBot="1">
      <c r="A154" s="880"/>
      <c r="B154" s="865"/>
      <c r="C154" s="865"/>
      <c r="D154" s="193" t="s">
        <v>544</v>
      </c>
      <c r="E154" s="77" t="s">
        <v>380</v>
      </c>
      <c r="F154" s="193" t="s">
        <v>381</v>
      </c>
      <c r="G154" s="193" t="s">
        <v>127</v>
      </c>
      <c r="H154" s="193" t="s">
        <v>382</v>
      </c>
      <c r="I154" s="31">
        <v>43131</v>
      </c>
      <c r="J154" s="80">
        <v>-1</v>
      </c>
      <c r="K154" s="78"/>
      <c r="L154" s="868"/>
      <c r="M154" s="193" t="s">
        <v>7</v>
      </c>
      <c r="N154" s="78"/>
      <c r="O154" s="79"/>
      <c r="P154" s="189"/>
      <c r="Q154" s="192"/>
      <c r="R154" s="869"/>
      <c r="S154" s="870"/>
      <c r="T154" s="166"/>
      <c r="U154" s="76"/>
      <c r="V154" s="76"/>
      <c r="W154" s="76"/>
    </row>
    <row r="156" spans="1:23">
      <c r="A156" s="117" t="s">
        <v>574</v>
      </c>
    </row>
    <row r="157" spans="1:23">
      <c r="A157" s="2" t="s">
        <v>667</v>
      </c>
    </row>
    <row r="158" spans="1:23">
      <c r="A158" s="2" t="s">
        <v>666</v>
      </c>
    </row>
    <row r="159" spans="1:23">
      <c r="A159" s="2" t="s">
        <v>642</v>
      </c>
    </row>
    <row r="160" spans="1:23" customFormat="1">
      <c r="A160" s="39" t="s">
        <v>574</v>
      </c>
      <c r="B160" s="40"/>
      <c r="C160" s="41">
        <f>C161</f>
        <v>44353</v>
      </c>
      <c r="D160" s="42"/>
      <c r="E160" s="43"/>
      <c r="F160" s="44"/>
      <c r="G160" s="44"/>
      <c r="H160" s="44"/>
      <c r="I160" s="45"/>
      <c r="J160" s="46">
        <f>SUMIF(M161:M161,"действующий",J161:J161)</f>
        <v>9</v>
      </c>
      <c r="K160" s="47"/>
      <c r="L160" s="48" t="str">
        <f>L161</f>
        <v/>
      </c>
      <c r="M160" s="49"/>
      <c r="N160" s="50"/>
      <c r="O160" s="50"/>
      <c r="P160" s="50"/>
      <c r="Q160" s="51"/>
      <c r="R160" s="52">
        <f>S160/C160</f>
        <v>1</v>
      </c>
      <c r="S160" s="53">
        <f>S161</f>
        <v>44353</v>
      </c>
    </row>
    <row r="161" spans="1:19" customFormat="1" ht="72">
      <c r="A161" s="132">
        <v>19</v>
      </c>
      <c r="B161" s="133" t="s">
        <v>80</v>
      </c>
      <c r="C161" s="133">
        <v>44353</v>
      </c>
      <c r="D161" s="133">
        <v>1</v>
      </c>
      <c r="E161" s="30" t="s">
        <v>81</v>
      </c>
      <c r="F161" s="133" t="s">
        <v>82</v>
      </c>
      <c r="G161" s="133" t="s">
        <v>83</v>
      </c>
      <c r="H161" s="133" t="s">
        <v>84</v>
      </c>
      <c r="I161" s="31">
        <v>42358</v>
      </c>
      <c r="J161" s="134">
        <v>9</v>
      </c>
      <c r="K161" s="24"/>
      <c r="L161" s="134" t="str">
        <f>IF(R161&lt;1,ROUNDUP((C161-S161)/5000,0),"")</f>
        <v/>
      </c>
      <c r="M161" s="134" t="s">
        <v>6</v>
      </c>
      <c r="N161" s="32">
        <v>80</v>
      </c>
      <c r="O161" s="149" t="s">
        <v>611</v>
      </c>
      <c r="P161" s="149"/>
      <c r="Q161" s="148" t="s">
        <v>31</v>
      </c>
      <c r="R161" s="131">
        <f>S161/C161</f>
        <v>1</v>
      </c>
      <c r="S161" s="130">
        <f>IF(SUMIF(M161:M161,"действующий",J161:J161)*5000/C161&gt;1,C161,SUMIF(M161:M161,"действующий",J161:J161)*5000)</f>
        <v>44353</v>
      </c>
    </row>
    <row r="163" spans="1:19">
      <c r="A163" s="2" t="s">
        <v>643</v>
      </c>
    </row>
    <row r="164" spans="1:19" customFormat="1">
      <c r="A164" s="39" t="s">
        <v>574</v>
      </c>
      <c r="B164" s="40"/>
      <c r="C164" s="41">
        <f>C165</f>
        <v>44353</v>
      </c>
      <c r="D164" s="42"/>
      <c r="E164" s="43"/>
      <c r="F164" s="44"/>
      <c r="G164" s="44"/>
      <c r="H164" s="44"/>
      <c r="I164" s="45"/>
      <c r="J164" s="46">
        <f>SUMIF(M165:M167,"действующий",J165:J167)+SUMIF(M165:M167,"планируемый к открытию",J165:J167)</f>
        <v>9</v>
      </c>
      <c r="K164" s="47"/>
      <c r="L164" s="48" t="str">
        <f>L165</f>
        <v/>
      </c>
      <c r="M164" s="49"/>
      <c r="N164" s="50"/>
      <c r="O164" s="50"/>
      <c r="P164" s="50"/>
      <c r="Q164" s="51"/>
      <c r="R164" s="52">
        <f>S164/C164</f>
        <v>1</v>
      </c>
      <c r="S164" s="53">
        <f>S165</f>
        <v>44353</v>
      </c>
    </row>
    <row r="165" spans="1:19" customFormat="1" ht="72">
      <c r="A165" s="864">
        <v>19</v>
      </c>
      <c r="B165" s="865" t="s">
        <v>80</v>
      </c>
      <c r="C165" s="865">
        <v>44353</v>
      </c>
      <c r="D165" s="133">
        <v>1</v>
      </c>
      <c r="E165" s="30" t="s">
        <v>81</v>
      </c>
      <c r="F165" s="133" t="s">
        <v>82</v>
      </c>
      <c r="G165" s="133" t="s">
        <v>83</v>
      </c>
      <c r="H165" s="133" t="s">
        <v>84</v>
      </c>
      <c r="I165" s="31">
        <v>42358</v>
      </c>
      <c r="J165" s="134">
        <v>9</v>
      </c>
      <c r="K165" s="24"/>
      <c r="L165" s="916" t="str">
        <f>IF(R165&lt;1,ROUNDUP((C165-S165)/5000,0),"")</f>
        <v/>
      </c>
      <c r="M165" s="134" t="s">
        <v>6</v>
      </c>
      <c r="N165" s="32">
        <v>80</v>
      </c>
      <c r="O165" s="149" t="s">
        <v>611</v>
      </c>
      <c r="P165" s="149"/>
      <c r="Q165" s="148" t="s">
        <v>31</v>
      </c>
      <c r="R165" s="869">
        <f>S165/C165</f>
        <v>1</v>
      </c>
      <c r="S165" s="870">
        <f>IF(SUMIF(M165:M167,"действующий",J165:J167)*5000/C165&gt;1,C165,SUMIF(M165:M167,"действующий",J165:J167)*5000)</f>
        <v>44353</v>
      </c>
    </row>
    <row r="166" spans="1:19" customFormat="1" ht="72">
      <c r="A166" s="864"/>
      <c r="B166" s="865"/>
      <c r="C166" s="865"/>
      <c r="D166" s="133" t="s">
        <v>543</v>
      </c>
      <c r="E166" s="30" t="s">
        <v>81</v>
      </c>
      <c r="F166" s="133" t="s">
        <v>82</v>
      </c>
      <c r="G166" s="133" t="s">
        <v>83</v>
      </c>
      <c r="H166" s="133" t="s">
        <v>84</v>
      </c>
      <c r="I166" s="31">
        <v>43017</v>
      </c>
      <c r="J166" s="72">
        <v>-1</v>
      </c>
      <c r="K166" s="24"/>
      <c r="L166" s="917"/>
      <c r="M166" s="134" t="s">
        <v>6</v>
      </c>
      <c r="N166" s="32">
        <v>80</v>
      </c>
      <c r="O166" s="149"/>
      <c r="P166" s="149"/>
      <c r="Q166" s="148" t="s">
        <v>31</v>
      </c>
      <c r="R166" s="869"/>
      <c r="S166" s="870"/>
    </row>
    <row r="167" spans="1:19" customFormat="1" ht="72">
      <c r="A167" s="864"/>
      <c r="B167" s="865"/>
      <c r="C167" s="865"/>
      <c r="D167" s="133">
        <v>3</v>
      </c>
      <c r="E167" s="30" t="s">
        <v>81</v>
      </c>
      <c r="F167" s="133" t="s">
        <v>82</v>
      </c>
      <c r="G167" s="133" t="s">
        <v>83</v>
      </c>
      <c r="H167" s="133" t="s">
        <v>84</v>
      </c>
      <c r="I167" s="31">
        <v>43017</v>
      </c>
      <c r="J167" s="70">
        <v>1</v>
      </c>
      <c r="K167" s="24"/>
      <c r="L167" s="918"/>
      <c r="M167" s="134" t="s">
        <v>6</v>
      </c>
      <c r="N167" s="32"/>
      <c r="O167" s="149"/>
      <c r="P167" s="149"/>
      <c r="Q167" s="148" t="s">
        <v>31</v>
      </c>
      <c r="R167" s="869"/>
      <c r="S167" s="870"/>
    </row>
    <row r="169" spans="1:19">
      <c r="A169" s="117" t="s">
        <v>575</v>
      </c>
    </row>
    <row r="170" spans="1:19">
      <c r="A170" s="2" t="s">
        <v>668</v>
      </c>
    </row>
    <row r="171" spans="1:19">
      <c r="A171" s="2" t="s">
        <v>669</v>
      </c>
    </row>
    <row r="172" spans="1:19">
      <c r="A172" s="2" t="s">
        <v>642</v>
      </c>
    </row>
    <row r="173" spans="1:19" customFormat="1">
      <c r="A173" s="39" t="s">
        <v>575</v>
      </c>
      <c r="B173" s="40"/>
      <c r="C173" s="41">
        <f>C174</f>
        <v>231673</v>
      </c>
      <c r="D173" s="42"/>
      <c r="E173" s="43"/>
      <c r="F173" s="44"/>
      <c r="G173" s="44"/>
      <c r="H173" s="44"/>
      <c r="I173" s="45"/>
      <c r="J173" s="46">
        <f>SUMIF(M174:M180,"действующий",J174:J180)</f>
        <v>49</v>
      </c>
      <c r="K173" s="47"/>
      <c r="L173" s="48" t="str">
        <f>L174</f>
        <v/>
      </c>
      <c r="M173" s="49"/>
      <c r="N173" s="50"/>
      <c r="O173" s="50"/>
      <c r="P173" s="50"/>
      <c r="Q173" s="51"/>
      <c r="R173" s="52">
        <f>S173/C173</f>
        <v>1</v>
      </c>
      <c r="S173" s="53">
        <f>S174</f>
        <v>231673</v>
      </c>
    </row>
    <row r="174" spans="1:19" customFormat="1" ht="72">
      <c r="A174" s="864">
        <v>21</v>
      </c>
      <c r="B174" s="865" t="s">
        <v>86</v>
      </c>
      <c r="C174" s="865">
        <v>231673</v>
      </c>
      <c r="D174" s="147">
        <v>1</v>
      </c>
      <c r="E174" s="64" t="s">
        <v>87</v>
      </c>
      <c r="F174" s="147" t="s">
        <v>88</v>
      </c>
      <c r="G174" s="147" t="s">
        <v>89</v>
      </c>
      <c r="H174" s="147" t="s">
        <v>90</v>
      </c>
      <c r="I174" s="65">
        <v>42732</v>
      </c>
      <c r="J174" s="60">
        <v>15</v>
      </c>
      <c r="K174" s="26"/>
      <c r="L174" s="868" t="str">
        <f>IF(R174&lt;1,ROUNDUP((C174-S174)/5000,0),"")</f>
        <v/>
      </c>
      <c r="M174" s="134" t="s">
        <v>6</v>
      </c>
      <c r="N174" s="32"/>
      <c r="O174" s="149" t="s">
        <v>612</v>
      </c>
      <c r="P174" s="149" t="s">
        <v>615</v>
      </c>
      <c r="Q174" s="148" t="s">
        <v>31</v>
      </c>
      <c r="R174" s="869">
        <f>S174/C174</f>
        <v>1</v>
      </c>
      <c r="S174" s="870">
        <f>IF(SUMIF(M174:M180,"действующий",J174:J180)*5000/C174&gt;1,C174,SUMIF(M174:M180,"действующий",J174:J180)*5000)</f>
        <v>231673</v>
      </c>
    </row>
    <row r="175" spans="1:19" customFormat="1" ht="72">
      <c r="A175" s="864"/>
      <c r="B175" s="865"/>
      <c r="C175" s="865"/>
      <c r="D175" s="133">
        <v>1</v>
      </c>
      <c r="E175" s="30" t="s">
        <v>91</v>
      </c>
      <c r="F175" s="133" t="s">
        <v>92</v>
      </c>
      <c r="G175" s="133" t="s">
        <v>89</v>
      </c>
      <c r="H175" s="133" t="s">
        <v>93</v>
      </c>
      <c r="I175" s="65">
        <v>42339</v>
      </c>
      <c r="J175" s="60">
        <v>5</v>
      </c>
      <c r="K175" s="26"/>
      <c r="L175" s="868"/>
      <c r="M175" s="134" t="s">
        <v>6</v>
      </c>
      <c r="N175" s="32"/>
      <c r="O175" s="149" t="s">
        <v>611</v>
      </c>
      <c r="P175" s="149"/>
      <c r="Q175" s="148" t="s">
        <v>31</v>
      </c>
      <c r="R175" s="869"/>
      <c r="S175" s="870"/>
    </row>
    <row r="176" spans="1:19" customFormat="1" ht="72" customHeight="1">
      <c r="A176" s="864"/>
      <c r="B176" s="865"/>
      <c r="C176" s="865"/>
      <c r="D176" s="147">
        <v>1</v>
      </c>
      <c r="E176" s="64" t="s">
        <v>94</v>
      </c>
      <c r="F176" s="147" t="s">
        <v>95</v>
      </c>
      <c r="G176" s="147" t="s">
        <v>89</v>
      </c>
      <c r="H176" s="147" t="s">
        <v>96</v>
      </c>
      <c r="I176" s="65">
        <v>42363</v>
      </c>
      <c r="J176" s="147">
        <v>10</v>
      </c>
      <c r="K176" s="26"/>
      <c r="L176" s="868"/>
      <c r="M176" s="134" t="s">
        <v>6</v>
      </c>
      <c r="N176" s="32"/>
      <c r="O176" s="149" t="s">
        <v>612</v>
      </c>
      <c r="P176" s="149" t="s">
        <v>615</v>
      </c>
      <c r="Q176" s="148" t="s">
        <v>31</v>
      </c>
      <c r="R176" s="869"/>
      <c r="S176" s="870"/>
    </row>
    <row r="177" spans="1:19" customFormat="1" ht="72">
      <c r="A177" s="864"/>
      <c r="B177" s="865"/>
      <c r="C177" s="865"/>
      <c r="D177" s="133">
        <v>1</v>
      </c>
      <c r="E177" s="30" t="s">
        <v>97</v>
      </c>
      <c r="F177" s="133" t="s">
        <v>98</v>
      </c>
      <c r="G177" s="133" t="s">
        <v>89</v>
      </c>
      <c r="H177" s="133" t="s">
        <v>99</v>
      </c>
      <c r="I177" s="65">
        <v>42363</v>
      </c>
      <c r="J177" s="147">
        <v>6</v>
      </c>
      <c r="K177" s="26"/>
      <c r="L177" s="868"/>
      <c r="M177" s="134" t="s">
        <v>6</v>
      </c>
      <c r="N177" s="32"/>
      <c r="O177" s="149" t="s">
        <v>611</v>
      </c>
      <c r="P177" s="149"/>
      <c r="Q177" s="148" t="s">
        <v>31</v>
      </c>
      <c r="R177" s="869"/>
      <c r="S177" s="870"/>
    </row>
    <row r="178" spans="1:19" customFormat="1" ht="72">
      <c r="A178" s="864"/>
      <c r="B178" s="865"/>
      <c r="C178" s="865"/>
      <c r="D178" s="133">
        <v>3</v>
      </c>
      <c r="E178" s="30" t="s">
        <v>551</v>
      </c>
      <c r="F178" s="133" t="s">
        <v>100</v>
      </c>
      <c r="G178" s="133" t="s">
        <v>89</v>
      </c>
      <c r="H178" s="133" t="s">
        <v>101</v>
      </c>
      <c r="I178" s="65">
        <v>42850</v>
      </c>
      <c r="J178" s="147">
        <v>1</v>
      </c>
      <c r="K178" s="26"/>
      <c r="L178" s="868"/>
      <c r="M178" s="134" t="s">
        <v>6</v>
      </c>
      <c r="N178" s="32"/>
      <c r="O178" s="149"/>
      <c r="P178" s="149"/>
      <c r="Q178" s="148" t="s">
        <v>62</v>
      </c>
      <c r="R178" s="869"/>
      <c r="S178" s="870"/>
    </row>
    <row r="179" spans="1:19" customFormat="1" ht="72">
      <c r="A179" s="864"/>
      <c r="B179" s="865"/>
      <c r="C179" s="865"/>
      <c r="D179" s="133">
        <v>1</v>
      </c>
      <c r="E179" s="30" t="s">
        <v>102</v>
      </c>
      <c r="F179" s="133" t="s">
        <v>103</v>
      </c>
      <c r="G179" s="133" t="s">
        <v>89</v>
      </c>
      <c r="H179" s="133" t="s">
        <v>104</v>
      </c>
      <c r="I179" s="65">
        <v>42363</v>
      </c>
      <c r="J179" s="60">
        <v>5</v>
      </c>
      <c r="K179" s="26"/>
      <c r="L179" s="868"/>
      <c r="M179" s="134" t="s">
        <v>6</v>
      </c>
      <c r="N179" s="32"/>
      <c r="O179" s="149" t="s">
        <v>609</v>
      </c>
      <c r="P179" s="149"/>
      <c r="Q179" s="148" t="s">
        <v>31</v>
      </c>
      <c r="R179" s="869"/>
      <c r="S179" s="870"/>
    </row>
    <row r="180" spans="1:19" customFormat="1" ht="72" customHeight="1">
      <c r="A180" s="864"/>
      <c r="B180" s="865"/>
      <c r="C180" s="865"/>
      <c r="D180" s="147">
        <v>1</v>
      </c>
      <c r="E180" s="64" t="s">
        <v>105</v>
      </c>
      <c r="F180" s="147" t="s">
        <v>621</v>
      </c>
      <c r="G180" s="147" t="s">
        <v>89</v>
      </c>
      <c r="H180" s="147" t="s">
        <v>106</v>
      </c>
      <c r="I180" s="65">
        <v>42705</v>
      </c>
      <c r="J180" s="60">
        <v>7</v>
      </c>
      <c r="K180" s="26"/>
      <c r="L180" s="868"/>
      <c r="M180" s="134" t="s">
        <v>6</v>
      </c>
      <c r="N180" s="32"/>
      <c r="O180" s="149" t="s">
        <v>611</v>
      </c>
      <c r="P180" s="149"/>
      <c r="Q180" s="148" t="s">
        <v>31</v>
      </c>
      <c r="R180" s="869"/>
      <c r="S180" s="870"/>
    </row>
    <row r="182" spans="1:19">
      <c r="A182" s="2" t="s">
        <v>643</v>
      </c>
    </row>
    <row r="183" spans="1:19" customFormat="1">
      <c r="A183" s="39" t="s">
        <v>575</v>
      </c>
      <c r="B183" s="40"/>
      <c r="C183" s="41">
        <f>C184</f>
        <v>231673</v>
      </c>
      <c r="D183" s="42"/>
      <c r="E183" s="43"/>
      <c r="F183" s="44"/>
      <c r="G183" s="44"/>
      <c r="H183" s="44"/>
      <c r="I183" s="45"/>
      <c r="J183" s="46">
        <f>SUMIF(M184:M192,"действующий",J184:J192)+SUMIF(M184:M192,"планируемый к открытию",J184:J192)</f>
        <v>49</v>
      </c>
      <c r="K183" s="47"/>
      <c r="L183" s="48" t="str">
        <f>L184</f>
        <v/>
      </c>
      <c r="M183" s="49"/>
      <c r="N183" s="50"/>
      <c r="O183" s="50"/>
      <c r="P183" s="50"/>
      <c r="Q183" s="51"/>
      <c r="R183" s="52">
        <f>S183/C183</f>
        <v>1</v>
      </c>
      <c r="S183" s="53">
        <f>S184</f>
        <v>231673</v>
      </c>
    </row>
    <row r="184" spans="1:19" customFormat="1" ht="72">
      <c r="A184" s="864">
        <v>21</v>
      </c>
      <c r="B184" s="865" t="s">
        <v>86</v>
      </c>
      <c r="C184" s="865">
        <v>231673</v>
      </c>
      <c r="D184" s="147">
        <v>1</v>
      </c>
      <c r="E184" s="64" t="s">
        <v>87</v>
      </c>
      <c r="F184" s="147" t="s">
        <v>88</v>
      </c>
      <c r="G184" s="147" t="s">
        <v>89</v>
      </c>
      <c r="H184" s="147" t="s">
        <v>90</v>
      </c>
      <c r="I184" s="65">
        <v>42732</v>
      </c>
      <c r="J184" s="60">
        <v>15</v>
      </c>
      <c r="K184" s="26"/>
      <c r="L184" s="868" t="str">
        <f>IF(R184&lt;1,ROUNDUP((C184-S184)/5000,0),"")</f>
        <v/>
      </c>
      <c r="M184" s="134" t="s">
        <v>6</v>
      </c>
      <c r="N184" s="32"/>
      <c r="O184" s="149" t="s">
        <v>612</v>
      </c>
      <c r="P184" s="149" t="s">
        <v>615</v>
      </c>
      <c r="Q184" s="148" t="s">
        <v>31</v>
      </c>
      <c r="R184" s="869">
        <f>S184/C184</f>
        <v>1</v>
      </c>
      <c r="S184" s="870">
        <f>IF(SUMIF(M184:M192,"действующий",J184:J192)*5000/C184&gt;1,C184,SUMIF(M184:M192,"действующий",J184:J192)*5000)</f>
        <v>231673</v>
      </c>
    </row>
    <row r="185" spans="1:19" customFormat="1" ht="72">
      <c r="A185" s="864"/>
      <c r="B185" s="865"/>
      <c r="C185" s="865"/>
      <c r="D185" s="133">
        <v>1</v>
      </c>
      <c r="E185" s="30" t="s">
        <v>91</v>
      </c>
      <c r="F185" s="133" t="s">
        <v>92</v>
      </c>
      <c r="G185" s="133" t="s">
        <v>89</v>
      </c>
      <c r="H185" s="133" t="s">
        <v>93</v>
      </c>
      <c r="I185" s="65">
        <v>42339</v>
      </c>
      <c r="J185" s="60">
        <v>5</v>
      </c>
      <c r="K185" s="26"/>
      <c r="L185" s="868"/>
      <c r="M185" s="134" t="s">
        <v>6</v>
      </c>
      <c r="N185" s="32"/>
      <c r="O185" s="149" t="s">
        <v>611</v>
      </c>
      <c r="P185" s="149"/>
      <c r="Q185" s="148" t="s">
        <v>31</v>
      </c>
      <c r="R185" s="869"/>
      <c r="S185" s="870"/>
    </row>
    <row r="186" spans="1:19" customFormat="1" ht="72" customHeight="1">
      <c r="A186" s="864"/>
      <c r="B186" s="865"/>
      <c r="C186" s="865"/>
      <c r="D186" s="147">
        <v>1</v>
      </c>
      <c r="E186" s="64" t="s">
        <v>94</v>
      </c>
      <c r="F186" s="147" t="s">
        <v>95</v>
      </c>
      <c r="G186" s="147" t="s">
        <v>89</v>
      </c>
      <c r="H186" s="147" t="s">
        <v>96</v>
      </c>
      <c r="I186" s="65">
        <v>42363</v>
      </c>
      <c r="J186" s="147">
        <v>10</v>
      </c>
      <c r="K186" s="26"/>
      <c r="L186" s="868"/>
      <c r="M186" s="134" t="s">
        <v>6</v>
      </c>
      <c r="N186" s="32"/>
      <c r="O186" s="149" t="s">
        <v>612</v>
      </c>
      <c r="P186" s="149" t="s">
        <v>615</v>
      </c>
      <c r="Q186" s="148" t="s">
        <v>31</v>
      </c>
      <c r="R186" s="869"/>
      <c r="S186" s="870"/>
    </row>
    <row r="187" spans="1:19" customFormat="1" ht="72" customHeight="1">
      <c r="A187" s="864"/>
      <c r="B187" s="865"/>
      <c r="C187" s="865"/>
      <c r="D187" s="147" t="s">
        <v>543</v>
      </c>
      <c r="E187" s="64" t="s">
        <v>94</v>
      </c>
      <c r="F187" s="147"/>
      <c r="G187" s="147"/>
      <c r="H187" s="147"/>
      <c r="I187" s="65">
        <v>43010</v>
      </c>
      <c r="J187" s="147">
        <v>1</v>
      </c>
      <c r="K187" s="26"/>
      <c r="L187" s="868"/>
      <c r="M187" s="134" t="s">
        <v>6</v>
      </c>
      <c r="N187" s="32"/>
      <c r="O187" s="149"/>
      <c r="P187" s="149"/>
      <c r="Q187" s="148"/>
      <c r="R187" s="869"/>
      <c r="S187" s="870"/>
    </row>
    <row r="188" spans="1:19" customFormat="1" ht="72">
      <c r="A188" s="864"/>
      <c r="B188" s="865"/>
      <c r="C188" s="865"/>
      <c r="D188" s="133">
        <v>1</v>
      </c>
      <c r="E188" s="30" t="s">
        <v>97</v>
      </c>
      <c r="F188" s="133" t="s">
        <v>98</v>
      </c>
      <c r="G188" s="133" t="s">
        <v>89</v>
      </c>
      <c r="H188" s="133" t="s">
        <v>99</v>
      </c>
      <c r="I188" s="65">
        <v>42363</v>
      </c>
      <c r="J188" s="147">
        <v>6</v>
      </c>
      <c r="K188" s="26"/>
      <c r="L188" s="868"/>
      <c r="M188" s="134" t="s">
        <v>6</v>
      </c>
      <c r="N188" s="32"/>
      <c r="O188" s="149" t="s">
        <v>611</v>
      </c>
      <c r="P188" s="149"/>
      <c r="Q188" s="148" t="s">
        <v>31</v>
      </c>
      <c r="R188" s="869"/>
      <c r="S188" s="870"/>
    </row>
    <row r="189" spans="1:19" customFormat="1" ht="72">
      <c r="A189" s="864"/>
      <c r="B189" s="865"/>
      <c r="C189" s="865"/>
      <c r="D189" s="133">
        <v>3</v>
      </c>
      <c r="E189" s="30" t="s">
        <v>551</v>
      </c>
      <c r="F189" s="133" t="s">
        <v>100</v>
      </c>
      <c r="G189" s="133" t="s">
        <v>89</v>
      </c>
      <c r="H189" s="133" t="s">
        <v>101</v>
      </c>
      <c r="I189" s="65">
        <v>42850</v>
      </c>
      <c r="J189" s="147">
        <v>1</v>
      </c>
      <c r="K189" s="26"/>
      <c r="L189" s="868"/>
      <c r="M189" s="134" t="s">
        <v>6</v>
      </c>
      <c r="N189" s="32"/>
      <c r="O189" s="149"/>
      <c r="P189" s="149"/>
      <c r="Q189" s="148" t="s">
        <v>62</v>
      </c>
      <c r="R189" s="869"/>
      <c r="S189" s="870"/>
    </row>
    <row r="190" spans="1:19" customFormat="1" ht="72">
      <c r="A190" s="864"/>
      <c r="B190" s="865"/>
      <c r="C190" s="865"/>
      <c r="D190" s="133">
        <v>1</v>
      </c>
      <c r="E190" s="30" t="s">
        <v>102</v>
      </c>
      <c r="F190" s="133" t="s">
        <v>103</v>
      </c>
      <c r="G190" s="133" t="s">
        <v>89</v>
      </c>
      <c r="H190" s="133" t="s">
        <v>104</v>
      </c>
      <c r="I190" s="65">
        <v>42363</v>
      </c>
      <c r="J190" s="60">
        <v>5</v>
      </c>
      <c r="K190" s="26"/>
      <c r="L190" s="868"/>
      <c r="M190" s="134" t="s">
        <v>6</v>
      </c>
      <c r="N190" s="32"/>
      <c r="O190" s="149" t="s">
        <v>609</v>
      </c>
      <c r="P190" s="149"/>
      <c r="Q190" s="148" t="s">
        <v>31</v>
      </c>
      <c r="R190" s="869"/>
      <c r="S190" s="870"/>
    </row>
    <row r="191" spans="1:19" customFormat="1" ht="72" customHeight="1">
      <c r="A191" s="864"/>
      <c r="B191" s="865"/>
      <c r="C191" s="865"/>
      <c r="D191" s="147">
        <v>1</v>
      </c>
      <c r="E191" s="64" t="s">
        <v>105</v>
      </c>
      <c r="F191" s="147" t="s">
        <v>621</v>
      </c>
      <c r="G191" s="147" t="s">
        <v>89</v>
      </c>
      <c r="H191" s="147" t="s">
        <v>106</v>
      </c>
      <c r="I191" s="65">
        <v>42705</v>
      </c>
      <c r="J191" s="60">
        <v>7</v>
      </c>
      <c r="K191" s="26"/>
      <c r="L191" s="868"/>
      <c r="M191" s="134" t="s">
        <v>6</v>
      </c>
      <c r="N191" s="32"/>
      <c r="O191" s="149" t="s">
        <v>611</v>
      </c>
      <c r="P191" s="149"/>
      <c r="Q191" s="148" t="s">
        <v>31</v>
      </c>
      <c r="R191" s="869"/>
      <c r="S191" s="870"/>
    </row>
    <row r="192" spans="1:19" customFormat="1" ht="72" customHeight="1">
      <c r="A192" s="864"/>
      <c r="B192" s="865"/>
      <c r="C192" s="865"/>
      <c r="D192" s="147" t="s">
        <v>543</v>
      </c>
      <c r="E192" s="64" t="s">
        <v>105</v>
      </c>
      <c r="F192" s="147"/>
      <c r="G192" s="147"/>
      <c r="H192" s="147"/>
      <c r="I192" s="65"/>
      <c r="J192" s="60">
        <v>-1</v>
      </c>
      <c r="K192" s="26"/>
      <c r="L192" s="868"/>
      <c r="M192" s="134" t="s">
        <v>6</v>
      </c>
      <c r="N192" s="32"/>
      <c r="O192" s="149"/>
      <c r="P192" s="149"/>
      <c r="Q192" s="148"/>
      <c r="R192" s="869"/>
      <c r="S192" s="870"/>
    </row>
    <row r="194" spans="1:20">
      <c r="A194" s="117" t="s">
        <v>576</v>
      </c>
    </row>
    <row r="195" spans="1:20">
      <c r="A195" s="2" t="s">
        <v>682</v>
      </c>
    </row>
    <row r="196" spans="1:20">
      <c r="A196" s="2" t="s">
        <v>683</v>
      </c>
    </row>
    <row r="197" spans="1:20">
      <c r="A197" s="2" t="s">
        <v>642</v>
      </c>
    </row>
    <row r="198" spans="1:20" customFormat="1">
      <c r="A198" s="39" t="s">
        <v>576</v>
      </c>
      <c r="B198" s="40"/>
      <c r="C198" s="41">
        <f>C199</f>
        <v>41287</v>
      </c>
      <c r="D198" s="42"/>
      <c r="E198" s="43"/>
      <c r="F198" s="44"/>
      <c r="G198" s="44"/>
      <c r="H198" s="44"/>
      <c r="I198" s="45"/>
      <c r="J198" s="46">
        <f>SUMIF(M199:M200,"действующий",J199:J200)+SUMIF(M199:M200,"планируемый к открытию",J199:J200)</f>
        <v>9</v>
      </c>
      <c r="K198" s="47"/>
      <c r="L198" s="48" t="str">
        <f>L199</f>
        <v/>
      </c>
      <c r="M198" s="49"/>
      <c r="N198" s="50"/>
      <c r="O198" s="50"/>
      <c r="P198" s="50"/>
      <c r="Q198" s="51"/>
      <c r="R198" s="52">
        <f>S198/C198</f>
        <v>1</v>
      </c>
      <c r="S198" s="53">
        <f>S199</f>
        <v>41287</v>
      </c>
      <c r="T198" s="14"/>
    </row>
    <row r="199" spans="1:20" customFormat="1" ht="72" customHeight="1">
      <c r="A199" s="899">
        <v>22</v>
      </c>
      <c r="B199" s="901" t="s">
        <v>107</v>
      </c>
      <c r="C199" s="932">
        <v>41287</v>
      </c>
      <c r="D199" s="13">
        <v>1</v>
      </c>
      <c r="E199" s="17" t="s">
        <v>108</v>
      </c>
      <c r="F199" s="13" t="s">
        <v>109</v>
      </c>
      <c r="G199" s="13" t="s">
        <v>110</v>
      </c>
      <c r="H199" s="13" t="s">
        <v>111</v>
      </c>
      <c r="I199" s="20">
        <v>41998</v>
      </c>
      <c r="J199" s="25">
        <v>8</v>
      </c>
      <c r="K199" s="26"/>
      <c r="L199" s="934" t="str">
        <f>IF(R199&lt;1,ROUNDUP((C199-S199)/5000,0),"")</f>
        <v/>
      </c>
      <c r="M199" s="9" t="s">
        <v>6</v>
      </c>
      <c r="N199" s="6"/>
      <c r="O199" s="149"/>
      <c r="P199" s="149"/>
      <c r="Q199" s="936" t="s">
        <v>31</v>
      </c>
      <c r="R199" s="931">
        <f>S199/C199</f>
        <v>1</v>
      </c>
      <c r="S199" s="894">
        <f>IF(SUMIF(M199:M200,"действующий",J199:J200)*5000/C199&gt;1,C199,SUMIF(M199:M200,"действующий",J199:J200)*5000)</f>
        <v>41287</v>
      </c>
      <c r="T199" s="15"/>
    </row>
    <row r="200" spans="1:20" customFormat="1" ht="36">
      <c r="A200" s="900"/>
      <c r="B200" s="902"/>
      <c r="C200" s="933"/>
      <c r="D200" s="29" t="s">
        <v>541</v>
      </c>
      <c r="E200" s="18" t="s">
        <v>108</v>
      </c>
      <c r="F200" s="19" t="s">
        <v>109</v>
      </c>
      <c r="G200" s="19" t="s">
        <v>110</v>
      </c>
      <c r="H200" s="19" t="s">
        <v>111</v>
      </c>
      <c r="I200" s="20">
        <v>43018</v>
      </c>
      <c r="J200" s="58">
        <v>1</v>
      </c>
      <c r="K200" s="26"/>
      <c r="L200" s="935"/>
      <c r="M200" s="9" t="s">
        <v>6</v>
      </c>
      <c r="N200" s="6"/>
      <c r="O200" s="149"/>
      <c r="P200" s="149"/>
      <c r="Q200" s="937"/>
      <c r="R200" s="912"/>
      <c r="S200" s="895"/>
      <c r="T200" s="15"/>
    </row>
    <row r="201" spans="1:20" customFormat="1">
      <c r="A201" s="138"/>
      <c r="B201" s="139"/>
      <c r="C201" s="136"/>
      <c r="D201" s="177"/>
      <c r="E201" s="169"/>
      <c r="F201" s="62"/>
      <c r="G201" s="62"/>
      <c r="H201" s="62"/>
      <c r="I201" s="170"/>
      <c r="J201" s="175"/>
      <c r="K201" s="178"/>
      <c r="L201" s="135"/>
      <c r="M201" s="38"/>
      <c r="N201" s="63"/>
      <c r="O201" s="165"/>
      <c r="P201" s="165"/>
      <c r="Q201" s="179"/>
      <c r="R201" s="152"/>
      <c r="S201" s="75"/>
      <c r="T201" s="15"/>
    </row>
    <row r="202" spans="1:20">
      <c r="A202" s="2" t="s">
        <v>643</v>
      </c>
    </row>
    <row r="203" spans="1:20" customFormat="1">
      <c r="A203" s="39" t="s">
        <v>576</v>
      </c>
      <c r="B203" s="40"/>
      <c r="C203" s="41">
        <f>C204</f>
        <v>41287</v>
      </c>
      <c r="D203" s="42"/>
      <c r="E203" s="43"/>
      <c r="F203" s="44"/>
      <c r="G203" s="44"/>
      <c r="H203" s="44"/>
      <c r="I203" s="45"/>
      <c r="J203" s="46">
        <f>SUMIF(M204:M205,"действующий",J204:J205)+SUMIF(M204:M205,"планируемый к открытию",J204:J205)</f>
        <v>9</v>
      </c>
      <c r="K203" s="47"/>
      <c r="L203" s="48" t="str">
        <f>L204</f>
        <v/>
      </c>
      <c r="M203" s="49"/>
      <c r="N203" s="50"/>
      <c r="O203" s="50"/>
      <c r="P203" s="50"/>
      <c r="Q203" s="51"/>
      <c r="R203" s="52">
        <f>S203/C203</f>
        <v>1</v>
      </c>
      <c r="S203" s="53">
        <f>S204</f>
        <v>41287</v>
      </c>
      <c r="T203" s="14"/>
    </row>
    <row r="204" spans="1:20" customFormat="1" ht="72" customHeight="1">
      <c r="A204" s="899">
        <v>22</v>
      </c>
      <c r="B204" s="901" t="s">
        <v>107</v>
      </c>
      <c r="C204" s="932">
        <v>41287</v>
      </c>
      <c r="D204" s="13">
        <v>1</v>
      </c>
      <c r="E204" s="17" t="s">
        <v>108</v>
      </c>
      <c r="F204" s="13" t="s">
        <v>109</v>
      </c>
      <c r="G204" s="13" t="s">
        <v>110</v>
      </c>
      <c r="H204" s="13" t="s">
        <v>111</v>
      </c>
      <c r="I204" s="20">
        <v>41998</v>
      </c>
      <c r="J204" s="25">
        <v>8</v>
      </c>
      <c r="K204" s="26"/>
      <c r="L204" s="934" t="str">
        <f>IF(R204&lt;1,ROUNDUP((C204-S204)/5000,0),"")</f>
        <v/>
      </c>
      <c r="M204" s="9" t="s">
        <v>6</v>
      </c>
      <c r="N204" s="6"/>
      <c r="O204" s="149"/>
      <c r="P204" s="149"/>
      <c r="Q204" s="936" t="s">
        <v>31</v>
      </c>
      <c r="R204" s="931">
        <f>S204/C204</f>
        <v>1</v>
      </c>
      <c r="S204" s="894">
        <f>IF(SUMIF(M204:M205,"действующий",J204:J205)*5000/C204&gt;1,C204,SUMIF(M204:M205,"действующий",J204:J205)*5000)</f>
        <v>41287</v>
      </c>
      <c r="T204" s="15"/>
    </row>
    <row r="205" spans="1:20" customFormat="1" ht="36">
      <c r="A205" s="900"/>
      <c r="B205" s="902"/>
      <c r="C205" s="933"/>
      <c r="D205" s="29" t="s">
        <v>541</v>
      </c>
      <c r="E205" s="18" t="s">
        <v>108</v>
      </c>
      <c r="F205" s="19" t="s">
        <v>109</v>
      </c>
      <c r="G205" s="19" t="s">
        <v>110</v>
      </c>
      <c r="H205" s="19" t="s">
        <v>111</v>
      </c>
      <c r="I205" s="20">
        <v>43018</v>
      </c>
      <c r="J205" s="58">
        <v>1</v>
      </c>
      <c r="K205" s="26"/>
      <c r="L205" s="935"/>
      <c r="M205" s="9" t="s">
        <v>6</v>
      </c>
      <c r="N205" s="6"/>
      <c r="O205" s="149"/>
      <c r="P205" s="149"/>
      <c r="Q205" s="937"/>
      <c r="R205" s="912"/>
      <c r="S205" s="895"/>
      <c r="T205" s="15"/>
    </row>
    <row r="206" spans="1:20" customFormat="1">
      <c r="A206" s="138"/>
      <c r="B206" s="144"/>
      <c r="C206" s="173"/>
      <c r="D206" s="174"/>
      <c r="E206" s="71"/>
      <c r="F206" s="62"/>
      <c r="G206" s="62"/>
      <c r="H206" s="62"/>
      <c r="I206" s="59"/>
      <c r="J206" s="175"/>
      <c r="K206" s="73"/>
      <c r="L206" s="140"/>
      <c r="M206" s="140"/>
      <c r="N206" s="66"/>
      <c r="O206" s="176"/>
      <c r="P206" s="176"/>
      <c r="Q206" s="61"/>
      <c r="R206" s="146"/>
      <c r="S206" s="74"/>
      <c r="T206" s="15"/>
    </row>
    <row r="207" spans="1:20">
      <c r="A207" s="117" t="s">
        <v>577</v>
      </c>
    </row>
    <row r="208" spans="1:20">
      <c r="A208" s="2" t="s">
        <v>670</v>
      </c>
    </row>
    <row r="209" spans="1:20">
      <c r="A209" s="2" t="s">
        <v>671</v>
      </c>
    </row>
    <row r="210" spans="1:20">
      <c r="A210" s="2" t="s">
        <v>642</v>
      </c>
    </row>
    <row r="211" spans="1:20" customFormat="1">
      <c r="A211" s="39" t="s">
        <v>577</v>
      </c>
      <c r="B211" s="40"/>
      <c r="C211" s="41">
        <f>C212</f>
        <v>87352</v>
      </c>
      <c r="D211" s="42"/>
      <c r="E211" s="43"/>
      <c r="F211" s="44"/>
      <c r="G211" s="44"/>
      <c r="H211" s="44"/>
      <c r="I211" s="45"/>
      <c r="J211" s="46">
        <f>SUMIF(M212:M215,"действующий",J212:J215)+SUMIF(M212:M215,"планируемый к открытию",J212:J215)</f>
        <v>18</v>
      </c>
      <c r="K211" s="47"/>
      <c r="L211" s="48" t="str">
        <f>L212</f>
        <v/>
      </c>
      <c r="M211" s="49"/>
      <c r="N211" s="50"/>
      <c r="O211" s="50"/>
      <c r="P211" s="50"/>
      <c r="Q211" s="51"/>
      <c r="R211" s="52">
        <f>S211/C211</f>
        <v>1</v>
      </c>
      <c r="S211" s="53">
        <f>S212</f>
        <v>87352</v>
      </c>
    </row>
    <row r="212" spans="1:20" customFormat="1" ht="72">
      <c r="A212" s="864">
        <v>23</v>
      </c>
      <c r="B212" s="865" t="s">
        <v>112</v>
      </c>
      <c r="C212" s="865">
        <v>87352</v>
      </c>
      <c r="D212" s="133">
        <v>1</v>
      </c>
      <c r="E212" s="30" t="s">
        <v>113</v>
      </c>
      <c r="F212" s="133" t="s">
        <v>114</v>
      </c>
      <c r="G212" s="133" t="s">
        <v>115</v>
      </c>
      <c r="H212" s="133" t="s">
        <v>116</v>
      </c>
      <c r="I212" s="31">
        <v>41632</v>
      </c>
      <c r="J212" s="171">
        <v>11</v>
      </c>
      <c r="K212" s="27"/>
      <c r="L212" s="868" t="str">
        <f>IF(R212&lt;1,ROUNDUP((C212-S212)/5000,0),"")</f>
        <v/>
      </c>
      <c r="M212" s="134" t="s">
        <v>6</v>
      </c>
      <c r="N212" s="32">
        <v>76.099999999999994</v>
      </c>
      <c r="O212" s="149" t="s">
        <v>609</v>
      </c>
      <c r="P212" s="149"/>
      <c r="Q212" s="148" t="s">
        <v>31</v>
      </c>
      <c r="R212" s="869">
        <f>S212/C212</f>
        <v>1</v>
      </c>
      <c r="S212" s="870">
        <f>IF(SUMIF(M212:M215,"действующий",J212:J215)*5000/C212&gt;1,C212,SUMIF(M212:M215,"действующий",J212:J215)*5000)</f>
        <v>87352</v>
      </c>
    </row>
    <row r="213" spans="1:20" customFormat="1" ht="72">
      <c r="A213" s="864"/>
      <c r="B213" s="865"/>
      <c r="C213" s="865"/>
      <c r="D213" s="133">
        <v>1</v>
      </c>
      <c r="E213" s="30" t="s">
        <v>117</v>
      </c>
      <c r="F213" s="133" t="s">
        <v>114</v>
      </c>
      <c r="G213" s="133" t="s">
        <v>115</v>
      </c>
      <c r="H213" s="133" t="s">
        <v>118</v>
      </c>
      <c r="I213" s="31">
        <v>41998</v>
      </c>
      <c r="J213" s="130">
        <v>5</v>
      </c>
      <c r="K213" s="27"/>
      <c r="L213" s="868"/>
      <c r="M213" s="134" t="s">
        <v>6</v>
      </c>
      <c r="N213" s="32">
        <v>50</v>
      </c>
      <c r="O213" s="149" t="s">
        <v>611</v>
      </c>
      <c r="P213" s="149"/>
      <c r="Q213" s="148" t="s">
        <v>31</v>
      </c>
      <c r="R213" s="869"/>
      <c r="S213" s="870"/>
    </row>
    <row r="214" spans="1:20" customFormat="1" ht="36">
      <c r="A214" s="864"/>
      <c r="B214" s="865"/>
      <c r="C214" s="865"/>
      <c r="D214" s="133">
        <v>3</v>
      </c>
      <c r="E214" s="30" t="s">
        <v>119</v>
      </c>
      <c r="F214" s="133" t="s">
        <v>114</v>
      </c>
      <c r="G214" s="133" t="s">
        <v>115</v>
      </c>
      <c r="H214" s="133" t="s">
        <v>120</v>
      </c>
      <c r="I214" s="31">
        <v>42460</v>
      </c>
      <c r="J214" s="130">
        <v>1</v>
      </c>
      <c r="K214" s="27"/>
      <c r="L214" s="868"/>
      <c r="M214" s="134" t="s">
        <v>6</v>
      </c>
      <c r="N214" s="32"/>
      <c r="O214" s="149"/>
      <c r="P214" s="149"/>
      <c r="Q214" s="148" t="s">
        <v>121</v>
      </c>
      <c r="R214" s="869"/>
      <c r="S214" s="870"/>
    </row>
    <row r="215" spans="1:20" customFormat="1" ht="48">
      <c r="A215" s="864"/>
      <c r="B215" s="865"/>
      <c r="C215" s="865"/>
      <c r="D215" s="129">
        <v>3</v>
      </c>
      <c r="E215" s="64" t="s">
        <v>539</v>
      </c>
      <c r="F215" s="147" t="s">
        <v>114</v>
      </c>
      <c r="G215" s="147" t="s">
        <v>115</v>
      </c>
      <c r="H215" s="147" t="s">
        <v>540</v>
      </c>
      <c r="I215" s="65">
        <v>42795</v>
      </c>
      <c r="J215" s="172">
        <v>1</v>
      </c>
      <c r="K215" s="28"/>
      <c r="L215" s="868"/>
      <c r="M215" s="134" t="s">
        <v>6</v>
      </c>
      <c r="N215" s="32"/>
      <c r="O215" s="149"/>
      <c r="P215" s="149"/>
      <c r="Q215" s="148" t="s">
        <v>553</v>
      </c>
      <c r="R215" s="869"/>
      <c r="S215" s="870"/>
    </row>
    <row r="217" spans="1:20">
      <c r="A217" s="2" t="s">
        <v>643</v>
      </c>
    </row>
    <row r="218" spans="1:20" customFormat="1">
      <c r="A218" s="39" t="s">
        <v>577</v>
      </c>
      <c r="B218" s="40"/>
      <c r="C218" s="41">
        <f>C219</f>
        <v>87352</v>
      </c>
      <c r="D218" s="42"/>
      <c r="E218" s="43"/>
      <c r="F218" s="44"/>
      <c r="G218" s="44"/>
      <c r="H218" s="44"/>
      <c r="I218" s="45"/>
      <c r="J218" s="46">
        <f>SUMIF(M219:M225,"действующий",J219:J225)+SUMIF(M219:M225,"планируемый к открытию",J219:J225)</f>
        <v>18</v>
      </c>
      <c r="K218" s="47"/>
      <c r="L218" s="48" t="str">
        <f>L219</f>
        <v/>
      </c>
      <c r="M218" s="49"/>
      <c r="N218" s="50"/>
      <c r="O218" s="50"/>
      <c r="P218" s="50"/>
      <c r="Q218" s="51"/>
      <c r="R218" s="52">
        <f>S218/C218</f>
        <v>1</v>
      </c>
      <c r="S218" s="53">
        <f>S219</f>
        <v>87352</v>
      </c>
      <c r="T218" s="14"/>
    </row>
    <row r="219" spans="1:20" customFormat="1" ht="72">
      <c r="A219" s="864">
        <v>23</v>
      </c>
      <c r="B219" s="865" t="s">
        <v>112</v>
      </c>
      <c r="C219" s="865">
        <v>87352</v>
      </c>
      <c r="D219" s="133">
        <v>1</v>
      </c>
      <c r="E219" s="30" t="s">
        <v>113</v>
      </c>
      <c r="F219" s="133" t="s">
        <v>114</v>
      </c>
      <c r="G219" s="133" t="s">
        <v>115</v>
      </c>
      <c r="H219" s="133" t="s">
        <v>116</v>
      </c>
      <c r="I219" s="31">
        <v>41632</v>
      </c>
      <c r="J219" s="171">
        <v>11</v>
      </c>
      <c r="K219" s="27"/>
      <c r="L219" s="868" t="str">
        <f>IF(R219&lt;1,ROUNDUP((C219-S219)/5000,0),"")</f>
        <v/>
      </c>
      <c r="M219" s="134" t="s">
        <v>6</v>
      </c>
      <c r="N219" s="32">
        <v>76.099999999999994</v>
      </c>
      <c r="O219" s="149" t="s">
        <v>609</v>
      </c>
      <c r="P219" s="149"/>
      <c r="Q219" s="148" t="s">
        <v>31</v>
      </c>
      <c r="R219" s="869">
        <f>S219/C219</f>
        <v>1</v>
      </c>
      <c r="S219" s="870">
        <f>IF(SUMIF(M219:M225,"действующий",J219:J225)*5000/C219&gt;1,C219,SUMIF(M219:M225,"действующий",J219:J225)*5000)</f>
        <v>87352</v>
      </c>
      <c r="T219" s="167"/>
    </row>
    <row r="220" spans="1:20" customFormat="1" ht="24">
      <c r="A220" s="864"/>
      <c r="B220" s="865"/>
      <c r="C220" s="865"/>
      <c r="D220" s="133" t="s">
        <v>543</v>
      </c>
      <c r="E220" s="30" t="s">
        <v>113</v>
      </c>
      <c r="F220" s="133"/>
      <c r="G220" s="133"/>
      <c r="H220" s="133"/>
      <c r="I220" s="31">
        <v>43038</v>
      </c>
      <c r="J220" s="171">
        <v>-2</v>
      </c>
      <c r="K220" s="27"/>
      <c r="L220" s="868"/>
      <c r="M220" s="134" t="s">
        <v>7</v>
      </c>
      <c r="N220" s="32"/>
      <c r="O220" s="149"/>
      <c r="P220" s="149"/>
      <c r="Q220" s="148"/>
      <c r="R220" s="869"/>
      <c r="S220" s="870"/>
      <c r="T220" s="102"/>
    </row>
    <row r="221" spans="1:20" customFormat="1" ht="72">
      <c r="A221" s="864"/>
      <c r="B221" s="865"/>
      <c r="C221" s="865"/>
      <c r="D221" s="133">
        <v>1</v>
      </c>
      <c r="E221" s="30" t="s">
        <v>117</v>
      </c>
      <c r="F221" s="133" t="s">
        <v>114</v>
      </c>
      <c r="G221" s="133" t="s">
        <v>115</v>
      </c>
      <c r="H221" s="133" t="s">
        <v>118</v>
      </c>
      <c r="I221" s="31">
        <v>41998</v>
      </c>
      <c r="J221" s="130">
        <v>5</v>
      </c>
      <c r="K221" s="27"/>
      <c r="L221" s="868"/>
      <c r="M221" s="134" t="s">
        <v>6</v>
      </c>
      <c r="N221" s="32">
        <v>50</v>
      </c>
      <c r="O221" s="149" t="s">
        <v>611</v>
      </c>
      <c r="P221" s="149"/>
      <c r="Q221" s="148" t="s">
        <v>31</v>
      </c>
      <c r="R221" s="869"/>
      <c r="S221" s="870"/>
      <c r="T221" s="15"/>
    </row>
    <row r="222" spans="1:20" customFormat="1" ht="24">
      <c r="A222" s="864"/>
      <c r="B222" s="865"/>
      <c r="C222" s="865"/>
      <c r="D222" s="133" t="s">
        <v>543</v>
      </c>
      <c r="E222" s="30" t="s">
        <v>117</v>
      </c>
      <c r="F222" s="133"/>
      <c r="G222" s="133"/>
      <c r="H222" s="133"/>
      <c r="I222" s="31">
        <v>43038</v>
      </c>
      <c r="J222" s="130">
        <v>-1</v>
      </c>
      <c r="K222" s="27"/>
      <c r="L222" s="868"/>
      <c r="M222" s="134" t="s">
        <v>7</v>
      </c>
      <c r="N222" s="32"/>
      <c r="O222" s="149"/>
      <c r="P222" s="149"/>
      <c r="Q222" s="148"/>
      <c r="R222" s="869"/>
      <c r="S222" s="870"/>
      <c r="T222" s="15"/>
    </row>
    <row r="223" spans="1:20" customFormat="1" ht="36">
      <c r="A223" s="864"/>
      <c r="B223" s="865"/>
      <c r="C223" s="865"/>
      <c r="D223" s="133">
        <v>3</v>
      </c>
      <c r="E223" s="30" t="s">
        <v>119</v>
      </c>
      <c r="F223" s="133" t="s">
        <v>114</v>
      </c>
      <c r="G223" s="133" t="s">
        <v>115</v>
      </c>
      <c r="H223" s="133" t="s">
        <v>120</v>
      </c>
      <c r="I223" s="31">
        <v>42460</v>
      </c>
      <c r="J223" s="130">
        <v>1</v>
      </c>
      <c r="K223" s="27"/>
      <c r="L223" s="868"/>
      <c r="M223" s="134" t="s">
        <v>6</v>
      </c>
      <c r="N223" s="32"/>
      <c r="O223" s="149"/>
      <c r="P223" s="149"/>
      <c r="Q223" s="148" t="s">
        <v>121</v>
      </c>
      <c r="R223" s="869"/>
      <c r="S223" s="870"/>
      <c r="T223" s="15"/>
    </row>
    <row r="224" spans="1:20" customFormat="1" ht="48">
      <c r="A224" s="864"/>
      <c r="B224" s="865"/>
      <c r="C224" s="865"/>
      <c r="D224" s="129">
        <v>3</v>
      </c>
      <c r="E224" s="64" t="s">
        <v>539</v>
      </c>
      <c r="F224" s="147" t="s">
        <v>114</v>
      </c>
      <c r="G224" s="147" t="s">
        <v>115</v>
      </c>
      <c r="H224" s="147" t="s">
        <v>540</v>
      </c>
      <c r="I224" s="65">
        <v>42795</v>
      </c>
      <c r="J224" s="172">
        <v>1</v>
      </c>
      <c r="K224" s="28"/>
      <c r="L224" s="868"/>
      <c r="M224" s="134" t="s">
        <v>6</v>
      </c>
      <c r="N224" s="32"/>
      <c r="O224" s="149"/>
      <c r="P224" s="149"/>
      <c r="Q224" s="148" t="s">
        <v>553</v>
      </c>
      <c r="R224" s="869"/>
      <c r="S224" s="870"/>
      <c r="T224" s="15"/>
    </row>
    <row r="225" spans="1:20" customFormat="1" ht="60">
      <c r="A225" s="864"/>
      <c r="B225" s="865"/>
      <c r="C225" s="865"/>
      <c r="D225" s="129" t="s">
        <v>544</v>
      </c>
      <c r="E225" s="64" t="s">
        <v>672</v>
      </c>
      <c r="F225" s="191" t="s">
        <v>114</v>
      </c>
      <c r="G225" s="191" t="s">
        <v>115</v>
      </c>
      <c r="H225" s="147" t="s">
        <v>673</v>
      </c>
      <c r="I225" s="65">
        <v>43038</v>
      </c>
      <c r="J225" s="172">
        <v>3</v>
      </c>
      <c r="K225" s="28"/>
      <c r="L225" s="868"/>
      <c r="M225" s="134" t="s">
        <v>7</v>
      </c>
      <c r="N225" s="32"/>
      <c r="O225" s="149"/>
      <c r="P225" s="149"/>
      <c r="Q225" s="148" t="s">
        <v>428</v>
      </c>
      <c r="R225" s="869"/>
      <c r="S225" s="870"/>
      <c r="T225" s="15"/>
    </row>
    <row r="227" spans="1:20">
      <c r="A227" s="117" t="s">
        <v>578</v>
      </c>
    </row>
    <row r="228" spans="1:20">
      <c r="A228" s="2" t="s">
        <v>674</v>
      </c>
    </row>
    <row r="229" spans="1:20">
      <c r="A229" s="2" t="s">
        <v>675</v>
      </c>
    </row>
    <row r="230" spans="1:20">
      <c r="A230" s="2" t="s">
        <v>642</v>
      </c>
    </row>
    <row r="231" spans="1:20" customFormat="1">
      <c r="A231" s="39" t="s">
        <v>578</v>
      </c>
      <c r="B231" s="40"/>
      <c r="C231" s="41">
        <f>C232</f>
        <v>58648</v>
      </c>
      <c r="D231" s="42"/>
      <c r="E231" s="43"/>
      <c r="F231" s="44"/>
      <c r="G231" s="44"/>
      <c r="H231" s="44"/>
      <c r="I231" s="45"/>
      <c r="J231" s="46">
        <f>SUMIF(M232:M239,"действующий",J232:J239)+SUMIF(M232:M239,"планируемый к открытию",J232:J239)</f>
        <v>14</v>
      </c>
      <c r="K231" s="47"/>
      <c r="L231" s="48" t="str">
        <f>L232</f>
        <v/>
      </c>
      <c r="M231" s="49"/>
      <c r="N231" s="50"/>
      <c r="O231" s="50"/>
      <c r="P231" s="50"/>
      <c r="Q231" s="51"/>
      <c r="R231" s="52">
        <f>S231/C231</f>
        <v>1</v>
      </c>
      <c r="S231" s="53">
        <f>S232</f>
        <v>58648</v>
      </c>
      <c r="T231" s="14"/>
    </row>
    <row r="232" spans="1:20" customFormat="1" ht="72">
      <c r="A232" s="899">
        <v>25</v>
      </c>
      <c r="B232" s="901" t="s">
        <v>124</v>
      </c>
      <c r="C232" s="926">
        <v>58648</v>
      </c>
      <c r="D232" s="13">
        <v>1</v>
      </c>
      <c r="E232" s="17" t="s">
        <v>125</v>
      </c>
      <c r="F232" s="13" t="s">
        <v>126</v>
      </c>
      <c r="G232" s="13" t="s">
        <v>127</v>
      </c>
      <c r="H232" s="13" t="s">
        <v>128</v>
      </c>
      <c r="I232" s="7">
        <v>41631</v>
      </c>
      <c r="J232" s="11">
        <v>6</v>
      </c>
      <c r="K232" s="24"/>
      <c r="L232" s="929" t="str">
        <f>IF(R232&lt;1,ROUNDUP((C232-S232)/5000,0),"")</f>
        <v/>
      </c>
      <c r="M232" s="9" t="s">
        <v>6</v>
      </c>
      <c r="N232" s="6">
        <v>150</v>
      </c>
      <c r="O232" s="149"/>
      <c r="P232" s="149"/>
      <c r="Q232" s="143" t="s">
        <v>31</v>
      </c>
      <c r="R232" s="911">
        <f>S232/C232</f>
        <v>1</v>
      </c>
      <c r="S232" s="893">
        <f>IF(SUMIF(M232:M239,"действующий",J232:J239)*5000/C232&gt;1,C232,SUMIF(M232:M239,"действующий",J232:J239)*5000)</f>
        <v>58648</v>
      </c>
      <c r="T232" s="15"/>
    </row>
    <row r="233" spans="1:20" customFormat="1" ht="36">
      <c r="A233" s="924"/>
      <c r="B233" s="924"/>
      <c r="C233" s="927"/>
      <c r="D233" s="13">
        <v>3</v>
      </c>
      <c r="E233" s="17" t="s">
        <v>129</v>
      </c>
      <c r="F233" s="141" t="s">
        <v>130</v>
      </c>
      <c r="G233" s="141" t="s">
        <v>127</v>
      </c>
      <c r="H233" s="141" t="s">
        <v>131</v>
      </c>
      <c r="I233" s="7">
        <v>42075</v>
      </c>
      <c r="J233" s="11">
        <v>2</v>
      </c>
      <c r="K233" s="24"/>
      <c r="L233" s="882"/>
      <c r="M233" s="9" t="s">
        <v>6</v>
      </c>
      <c r="N233" s="36"/>
      <c r="O233" s="149"/>
      <c r="P233" s="149"/>
      <c r="Q233" s="143" t="s">
        <v>132</v>
      </c>
      <c r="R233" s="931"/>
      <c r="S233" s="894"/>
      <c r="T233" s="14"/>
    </row>
    <row r="234" spans="1:20" customFormat="1" ht="36">
      <c r="A234" s="924"/>
      <c r="B234" s="924"/>
      <c r="C234" s="927"/>
      <c r="D234" s="13">
        <v>3</v>
      </c>
      <c r="E234" s="17" t="s">
        <v>133</v>
      </c>
      <c r="F234" s="13" t="s">
        <v>130</v>
      </c>
      <c r="G234" s="13" t="s">
        <v>127</v>
      </c>
      <c r="H234" s="13" t="s">
        <v>134</v>
      </c>
      <c r="I234" s="7">
        <v>42186</v>
      </c>
      <c r="J234" s="11">
        <v>1</v>
      </c>
      <c r="K234" s="24"/>
      <c r="L234" s="882"/>
      <c r="M234" s="9" t="s">
        <v>6</v>
      </c>
      <c r="N234" s="6"/>
      <c r="O234" s="149"/>
      <c r="P234" s="149"/>
      <c r="Q234" s="143" t="s">
        <v>135</v>
      </c>
      <c r="R234" s="931"/>
      <c r="S234" s="894"/>
      <c r="T234" s="14"/>
    </row>
    <row r="235" spans="1:20" customFormat="1" ht="36">
      <c r="A235" s="924"/>
      <c r="B235" s="924"/>
      <c r="C235" s="927"/>
      <c r="D235" s="13">
        <v>3</v>
      </c>
      <c r="E235" s="17" t="s">
        <v>136</v>
      </c>
      <c r="F235" s="13" t="s">
        <v>130</v>
      </c>
      <c r="G235" s="13" t="s">
        <v>127</v>
      </c>
      <c r="H235" s="13" t="s">
        <v>137</v>
      </c>
      <c r="I235" s="7">
        <v>42186</v>
      </c>
      <c r="J235" s="11">
        <v>1</v>
      </c>
      <c r="K235" s="24"/>
      <c r="L235" s="882"/>
      <c r="M235" s="9" t="s">
        <v>6</v>
      </c>
      <c r="N235" s="6"/>
      <c r="O235" s="149"/>
      <c r="P235" s="149"/>
      <c r="Q235" s="143" t="s">
        <v>138</v>
      </c>
      <c r="R235" s="931"/>
      <c r="S235" s="894"/>
      <c r="T235" s="14"/>
    </row>
    <row r="236" spans="1:20" customFormat="1" ht="36">
      <c r="A236" s="924"/>
      <c r="B236" s="924"/>
      <c r="C236" s="927"/>
      <c r="D236" s="13">
        <v>3</v>
      </c>
      <c r="E236" s="17" t="s">
        <v>139</v>
      </c>
      <c r="F236" s="13" t="s">
        <v>130</v>
      </c>
      <c r="G236" s="13" t="s">
        <v>127</v>
      </c>
      <c r="H236" s="13" t="s">
        <v>140</v>
      </c>
      <c r="I236" s="7">
        <v>42186</v>
      </c>
      <c r="J236" s="11">
        <v>1</v>
      </c>
      <c r="K236" s="24"/>
      <c r="L236" s="882"/>
      <c r="M236" s="9" t="s">
        <v>6</v>
      </c>
      <c r="N236" s="6"/>
      <c r="O236" s="149"/>
      <c r="P236" s="149"/>
      <c r="Q236" s="143" t="s">
        <v>141</v>
      </c>
      <c r="R236" s="931"/>
      <c r="S236" s="894"/>
      <c r="T236" s="14"/>
    </row>
    <row r="237" spans="1:20" customFormat="1" ht="36">
      <c r="A237" s="924"/>
      <c r="B237" s="924"/>
      <c r="C237" s="927"/>
      <c r="D237" s="13">
        <v>3</v>
      </c>
      <c r="E237" s="17" t="s">
        <v>142</v>
      </c>
      <c r="F237" s="13" t="s">
        <v>130</v>
      </c>
      <c r="G237" s="13" t="s">
        <v>127</v>
      </c>
      <c r="H237" s="13" t="s">
        <v>143</v>
      </c>
      <c r="I237" s="7">
        <v>42186</v>
      </c>
      <c r="J237" s="11">
        <v>1</v>
      </c>
      <c r="K237" s="24"/>
      <c r="L237" s="882"/>
      <c r="M237" s="9" t="s">
        <v>6</v>
      </c>
      <c r="N237" s="6"/>
      <c r="O237" s="149"/>
      <c r="P237" s="149"/>
      <c r="Q237" s="143" t="s">
        <v>144</v>
      </c>
      <c r="R237" s="931"/>
      <c r="S237" s="894"/>
      <c r="T237" s="14"/>
    </row>
    <row r="238" spans="1:20" customFormat="1" ht="36">
      <c r="A238" s="924"/>
      <c r="B238" s="924"/>
      <c r="C238" s="927"/>
      <c r="D238" s="13">
        <v>3</v>
      </c>
      <c r="E238" s="17" t="s">
        <v>145</v>
      </c>
      <c r="F238" s="13" t="s">
        <v>130</v>
      </c>
      <c r="G238" s="13" t="s">
        <v>127</v>
      </c>
      <c r="H238" s="13" t="s">
        <v>146</v>
      </c>
      <c r="I238" s="7">
        <v>42186</v>
      </c>
      <c r="J238" s="11">
        <v>1</v>
      </c>
      <c r="K238" s="24"/>
      <c r="L238" s="882"/>
      <c r="M238" s="9" t="s">
        <v>6</v>
      </c>
      <c r="N238" s="6"/>
      <c r="O238" s="149"/>
      <c r="P238" s="149"/>
      <c r="Q238" s="143" t="s">
        <v>147</v>
      </c>
      <c r="R238" s="931"/>
      <c r="S238" s="894"/>
      <c r="T238" s="14"/>
    </row>
    <row r="239" spans="1:20" customFormat="1" ht="36">
      <c r="A239" s="925"/>
      <c r="B239" s="925"/>
      <c r="C239" s="928"/>
      <c r="D239" s="13">
        <v>3</v>
      </c>
      <c r="E239" s="17" t="s">
        <v>148</v>
      </c>
      <c r="F239" s="13" t="s">
        <v>130</v>
      </c>
      <c r="G239" s="13" t="s">
        <v>127</v>
      </c>
      <c r="H239" s="13" t="s">
        <v>149</v>
      </c>
      <c r="I239" s="7">
        <v>42186</v>
      </c>
      <c r="J239" s="11">
        <v>1</v>
      </c>
      <c r="K239" s="24"/>
      <c r="L239" s="930"/>
      <c r="M239" s="9" t="s">
        <v>6</v>
      </c>
      <c r="N239" s="6"/>
      <c r="O239" s="149"/>
      <c r="P239" s="149"/>
      <c r="Q239" s="143" t="s">
        <v>150</v>
      </c>
      <c r="R239" s="912"/>
      <c r="S239" s="895"/>
      <c r="T239" s="14"/>
    </row>
    <row r="241" spans="1:20">
      <c r="A241" s="2" t="s">
        <v>643</v>
      </c>
    </row>
    <row r="242" spans="1:20" customFormat="1">
      <c r="A242" s="39" t="s">
        <v>578</v>
      </c>
      <c r="B242" s="40"/>
      <c r="C242" s="41">
        <f>C243</f>
        <v>58648</v>
      </c>
      <c r="D242" s="42"/>
      <c r="E242" s="43"/>
      <c r="F242" s="44"/>
      <c r="G242" s="44"/>
      <c r="H242" s="44"/>
      <c r="I242" s="45"/>
      <c r="J242" s="46">
        <f>SUMIF(M243:M250,"действующий",J243:J250)+SUMIF(M243:M250,"планируемый к открытию",J243:J250)</f>
        <v>14</v>
      </c>
      <c r="K242" s="47"/>
      <c r="L242" s="48" t="str">
        <f>L243</f>
        <v/>
      </c>
      <c r="M242" s="49"/>
      <c r="N242" s="50"/>
      <c r="O242" s="50"/>
      <c r="P242" s="50"/>
      <c r="Q242" s="51"/>
      <c r="R242" s="52">
        <f>S242/C242</f>
        <v>1</v>
      </c>
      <c r="S242" s="53">
        <f>S243</f>
        <v>58648</v>
      </c>
      <c r="T242" s="14"/>
    </row>
    <row r="243" spans="1:20" customFormat="1" ht="72">
      <c r="A243" s="864">
        <v>25</v>
      </c>
      <c r="B243" s="865" t="s">
        <v>124</v>
      </c>
      <c r="C243" s="867">
        <v>58648</v>
      </c>
      <c r="D243" s="133">
        <v>1</v>
      </c>
      <c r="E243" s="30" t="s">
        <v>125</v>
      </c>
      <c r="F243" s="133" t="s">
        <v>126</v>
      </c>
      <c r="G243" s="133" t="s">
        <v>127</v>
      </c>
      <c r="H243" s="133" t="s">
        <v>128</v>
      </c>
      <c r="I243" s="31">
        <v>41631</v>
      </c>
      <c r="J243" s="134">
        <v>6</v>
      </c>
      <c r="K243" s="24"/>
      <c r="L243" s="865" t="str">
        <f>IF(R243&lt;1,ROUNDUP((C243-S243)/5000,0),"")</f>
        <v/>
      </c>
      <c r="M243" s="134" t="s">
        <v>6</v>
      </c>
      <c r="N243" s="32">
        <v>150</v>
      </c>
      <c r="O243" s="149"/>
      <c r="P243" s="149"/>
      <c r="Q243" s="148" t="s">
        <v>31</v>
      </c>
      <c r="R243" s="869">
        <f>S243/C243</f>
        <v>1</v>
      </c>
      <c r="S243" s="921">
        <f>IF(SUMIF(M243:M250,"действующий",J243:J250)*5000/C243&gt;1,C243,SUMIF(M243:M250,"действующий",J243:J250)*5000)</f>
        <v>58648</v>
      </c>
      <c r="T243" s="15"/>
    </row>
    <row r="244" spans="1:20" customFormat="1" ht="36">
      <c r="A244" s="866"/>
      <c r="B244" s="866"/>
      <c r="C244" s="867"/>
      <c r="D244" s="133">
        <v>3</v>
      </c>
      <c r="E244" s="30" t="s">
        <v>129</v>
      </c>
      <c r="F244" s="133" t="s">
        <v>130</v>
      </c>
      <c r="G244" s="133" t="s">
        <v>127</v>
      </c>
      <c r="H244" s="133" t="s">
        <v>131</v>
      </c>
      <c r="I244" s="31">
        <v>42075</v>
      </c>
      <c r="J244" s="134">
        <v>2</v>
      </c>
      <c r="K244" s="24"/>
      <c r="L244" s="865"/>
      <c r="M244" s="134" t="s">
        <v>6</v>
      </c>
      <c r="N244" s="32"/>
      <c r="O244" s="149"/>
      <c r="P244" s="149"/>
      <c r="Q244" s="148" t="s">
        <v>132</v>
      </c>
      <c r="R244" s="869"/>
      <c r="S244" s="922"/>
      <c r="T244" s="14"/>
    </row>
    <row r="245" spans="1:20" customFormat="1" ht="36">
      <c r="A245" s="866"/>
      <c r="B245" s="866"/>
      <c r="C245" s="867"/>
      <c r="D245" s="133">
        <v>3</v>
      </c>
      <c r="E245" s="30" t="s">
        <v>133</v>
      </c>
      <c r="F245" s="133" t="s">
        <v>130</v>
      </c>
      <c r="G245" s="133" t="s">
        <v>127</v>
      </c>
      <c r="H245" s="133" t="s">
        <v>134</v>
      </c>
      <c r="I245" s="31">
        <v>42186</v>
      </c>
      <c r="J245" s="134">
        <v>1</v>
      </c>
      <c r="K245" s="24"/>
      <c r="L245" s="865"/>
      <c r="M245" s="134" t="s">
        <v>6</v>
      </c>
      <c r="N245" s="32"/>
      <c r="O245" s="149"/>
      <c r="P245" s="149"/>
      <c r="Q245" s="148" t="s">
        <v>676</v>
      </c>
      <c r="R245" s="869"/>
      <c r="S245" s="922"/>
      <c r="T245" s="14"/>
    </row>
    <row r="246" spans="1:20" customFormat="1" ht="36">
      <c r="A246" s="866"/>
      <c r="B246" s="866"/>
      <c r="C246" s="867"/>
      <c r="D246" s="133">
        <v>3</v>
      </c>
      <c r="E246" s="30" t="s">
        <v>136</v>
      </c>
      <c r="F246" s="133" t="s">
        <v>130</v>
      </c>
      <c r="G246" s="133" t="s">
        <v>127</v>
      </c>
      <c r="H246" s="133" t="s">
        <v>137</v>
      </c>
      <c r="I246" s="31">
        <v>42186</v>
      </c>
      <c r="J246" s="134">
        <v>1</v>
      </c>
      <c r="K246" s="24"/>
      <c r="L246" s="865"/>
      <c r="M246" s="134" t="s">
        <v>6</v>
      </c>
      <c r="N246" s="32"/>
      <c r="O246" s="149"/>
      <c r="P246" s="149"/>
      <c r="Q246" s="148" t="s">
        <v>679</v>
      </c>
      <c r="R246" s="869"/>
      <c r="S246" s="922"/>
      <c r="T246" s="14"/>
    </row>
    <row r="247" spans="1:20" customFormat="1" ht="36">
      <c r="A247" s="866"/>
      <c r="B247" s="866"/>
      <c r="C247" s="867"/>
      <c r="D247" s="133">
        <v>3</v>
      </c>
      <c r="E247" s="30" t="s">
        <v>139</v>
      </c>
      <c r="F247" s="133" t="s">
        <v>130</v>
      </c>
      <c r="G247" s="133" t="s">
        <v>127</v>
      </c>
      <c r="H247" s="133" t="s">
        <v>140</v>
      </c>
      <c r="I247" s="31">
        <v>42186</v>
      </c>
      <c r="J247" s="134">
        <v>1</v>
      </c>
      <c r="K247" s="24"/>
      <c r="L247" s="865"/>
      <c r="M247" s="134" t="s">
        <v>6</v>
      </c>
      <c r="N247" s="32"/>
      <c r="O247" s="149"/>
      <c r="P247" s="149"/>
      <c r="Q247" s="148" t="s">
        <v>677</v>
      </c>
      <c r="R247" s="869"/>
      <c r="S247" s="922"/>
      <c r="T247" s="14"/>
    </row>
    <row r="248" spans="1:20" customFormat="1" ht="36">
      <c r="A248" s="866"/>
      <c r="B248" s="866"/>
      <c r="C248" s="867"/>
      <c r="D248" s="133">
        <v>3</v>
      </c>
      <c r="E248" s="30" t="s">
        <v>142</v>
      </c>
      <c r="F248" s="133" t="s">
        <v>130</v>
      </c>
      <c r="G248" s="133" t="s">
        <v>127</v>
      </c>
      <c r="H248" s="133" t="s">
        <v>143</v>
      </c>
      <c r="I248" s="31">
        <v>42186</v>
      </c>
      <c r="J248" s="134">
        <v>1</v>
      </c>
      <c r="K248" s="24"/>
      <c r="L248" s="865"/>
      <c r="M248" s="134" t="s">
        <v>6</v>
      </c>
      <c r="N248" s="32"/>
      <c r="O248" s="149"/>
      <c r="P248" s="149"/>
      <c r="Q248" s="148" t="s">
        <v>144</v>
      </c>
      <c r="R248" s="869"/>
      <c r="S248" s="922"/>
      <c r="T248" s="14"/>
    </row>
    <row r="249" spans="1:20" customFormat="1" ht="36">
      <c r="A249" s="866"/>
      <c r="B249" s="866"/>
      <c r="C249" s="867"/>
      <c r="D249" s="133">
        <v>3</v>
      </c>
      <c r="E249" s="30" t="s">
        <v>145</v>
      </c>
      <c r="F249" s="133" t="s">
        <v>130</v>
      </c>
      <c r="G249" s="133" t="s">
        <v>127</v>
      </c>
      <c r="H249" s="133" t="s">
        <v>146</v>
      </c>
      <c r="I249" s="31">
        <v>42186</v>
      </c>
      <c r="J249" s="134">
        <v>1</v>
      </c>
      <c r="K249" s="24"/>
      <c r="L249" s="865"/>
      <c r="M249" s="134" t="s">
        <v>6</v>
      </c>
      <c r="N249" s="32"/>
      <c r="O249" s="149"/>
      <c r="P249" s="149"/>
      <c r="Q249" s="148" t="s">
        <v>678</v>
      </c>
      <c r="R249" s="869"/>
      <c r="S249" s="922"/>
      <c r="T249" s="14"/>
    </row>
    <row r="250" spans="1:20" customFormat="1" ht="36">
      <c r="A250" s="866"/>
      <c r="B250" s="866"/>
      <c r="C250" s="867"/>
      <c r="D250" s="133">
        <v>3</v>
      </c>
      <c r="E250" s="30" t="s">
        <v>148</v>
      </c>
      <c r="F250" s="133" t="s">
        <v>130</v>
      </c>
      <c r="G250" s="133" t="s">
        <v>127</v>
      </c>
      <c r="H250" s="133" t="s">
        <v>149</v>
      </c>
      <c r="I250" s="31">
        <v>42186</v>
      </c>
      <c r="J250" s="134">
        <v>1</v>
      </c>
      <c r="K250" s="24"/>
      <c r="L250" s="865"/>
      <c r="M250" s="134" t="s">
        <v>6</v>
      </c>
      <c r="N250" s="32"/>
      <c r="O250" s="149"/>
      <c r="P250" s="149"/>
      <c r="Q250" s="148" t="s">
        <v>677</v>
      </c>
      <c r="R250" s="869"/>
      <c r="S250" s="923"/>
      <c r="T250" s="14"/>
    </row>
    <row r="252" spans="1:20">
      <c r="A252" s="117" t="s">
        <v>579</v>
      </c>
    </row>
    <row r="253" spans="1:20">
      <c r="A253" s="2" t="s">
        <v>645</v>
      </c>
    </row>
    <row r="254" spans="1:20">
      <c r="A254" s="2" t="s">
        <v>680</v>
      </c>
    </row>
    <row r="255" spans="1:20">
      <c r="A255" s="2" t="s">
        <v>642</v>
      </c>
    </row>
    <row r="256" spans="1:20" customFormat="1">
      <c r="A256" s="39" t="s">
        <v>579</v>
      </c>
      <c r="B256" s="40"/>
      <c r="C256" s="41">
        <f>C257</f>
        <v>57565</v>
      </c>
      <c r="D256" s="42"/>
      <c r="E256" s="43"/>
      <c r="F256" s="44"/>
      <c r="G256" s="44"/>
      <c r="H256" s="44"/>
      <c r="I256" s="45"/>
      <c r="J256" s="46">
        <f>SUMIF(M257:M257,"действующий",J257:J257)+SUMIF(M257:M257,"планируемый к открытию",J257:J257)</f>
        <v>12</v>
      </c>
      <c r="K256" s="47"/>
      <c r="L256" s="48" t="str">
        <f>L257</f>
        <v/>
      </c>
      <c r="M256" s="49"/>
      <c r="N256" s="50"/>
      <c r="O256" s="50"/>
      <c r="P256" s="50"/>
      <c r="Q256" s="51"/>
      <c r="R256" s="52">
        <f>S256/C256</f>
        <v>1</v>
      </c>
      <c r="S256" s="53">
        <f>S257</f>
        <v>57565</v>
      </c>
      <c r="T256" s="14"/>
    </row>
    <row r="257" spans="1:20" customFormat="1" ht="72">
      <c r="A257" s="132">
        <v>26</v>
      </c>
      <c r="B257" s="133" t="s">
        <v>151</v>
      </c>
      <c r="C257" s="133">
        <v>57565</v>
      </c>
      <c r="D257" s="133">
        <v>1</v>
      </c>
      <c r="E257" s="30" t="s">
        <v>152</v>
      </c>
      <c r="F257" s="133" t="s">
        <v>153</v>
      </c>
      <c r="G257" s="133" t="s">
        <v>154</v>
      </c>
      <c r="H257" s="133" t="s">
        <v>155</v>
      </c>
      <c r="I257" s="31">
        <v>41269</v>
      </c>
      <c r="J257" s="133">
        <v>12</v>
      </c>
      <c r="K257" s="24"/>
      <c r="L257" s="134" t="str">
        <f>IF(R257&lt;1,ROUNDUP((C257-S257)/5000,0),"")</f>
        <v/>
      </c>
      <c r="M257" s="134" t="s">
        <v>6</v>
      </c>
      <c r="N257" s="32">
        <v>120</v>
      </c>
      <c r="O257" s="149"/>
      <c r="P257" s="149"/>
      <c r="Q257" s="148" t="s">
        <v>31</v>
      </c>
      <c r="R257" s="131">
        <f>S257/C257</f>
        <v>1</v>
      </c>
      <c r="S257" s="130">
        <f>IF(SUMIF(M257:M257,"действующий",J257:J257)*5000/C257&gt;1,C257,SUMIF(M257:M257,"действующий",J257:J257)*5000)</f>
        <v>57565</v>
      </c>
      <c r="T257" s="15"/>
    </row>
    <row r="259" spans="1:20">
      <c r="A259" s="2" t="s">
        <v>643</v>
      </c>
    </row>
    <row r="260" spans="1:20" customFormat="1">
      <c r="A260" s="39" t="s">
        <v>579</v>
      </c>
      <c r="B260" s="40"/>
      <c r="C260" s="41">
        <f>C261</f>
        <v>57565</v>
      </c>
      <c r="D260" s="42"/>
      <c r="E260" s="43"/>
      <c r="F260" s="44"/>
      <c r="G260" s="44"/>
      <c r="H260" s="44"/>
      <c r="I260" s="45"/>
      <c r="J260" s="46">
        <f>SUMIF(M261:M263,"действующий",J261:J263)+SUMIF(M261:M263,"планируемый к открытию",J261:J263)</f>
        <v>12</v>
      </c>
      <c r="K260" s="47"/>
      <c r="L260" s="48" t="str">
        <f>L261</f>
        <v/>
      </c>
      <c r="M260" s="49"/>
      <c r="N260" s="50"/>
      <c r="O260" s="50"/>
      <c r="P260" s="50"/>
      <c r="Q260" s="51"/>
      <c r="R260" s="52">
        <f>S260/C260</f>
        <v>1</v>
      </c>
      <c r="S260" s="53">
        <f>S261</f>
        <v>57565</v>
      </c>
      <c r="T260" s="14"/>
    </row>
    <row r="261" spans="1:20" customFormat="1" ht="72">
      <c r="A261" s="864">
        <v>26</v>
      </c>
      <c r="B261" s="865" t="s">
        <v>151</v>
      </c>
      <c r="C261" s="865">
        <v>57565</v>
      </c>
      <c r="D261" s="133">
        <v>1</v>
      </c>
      <c r="E261" s="30" t="s">
        <v>152</v>
      </c>
      <c r="F261" s="133" t="s">
        <v>153</v>
      </c>
      <c r="G261" s="133" t="s">
        <v>154</v>
      </c>
      <c r="H261" s="133" t="s">
        <v>155</v>
      </c>
      <c r="I261" s="31">
        <v>41269</v>
      </c>
      <c r="J261" s="133">
        <v>12</v>
      </c>
      <c r="K261" s="24"/>
      <c r="L261" s="134" t="str">
        <f>IF(R261&lt;1,ROUNDUP((C261-S261)/5000,0),"")</f>
        <v/>
      </c>
      <c r="M261" s="134" t="s">
        <v>6</v>
      </c>
      <c r="N261" s="32">
        <v>120</v>
      </c>
      <c r="O261" s="149"/>
      <c r="P261" s="149"/>
      <c r="Q261" s="148" t="s">
        <v>31</v>
      </c>
      <c r="R261" s="131">
        <f>S261/C261</f>
        <v>1</v>
      </c>
      <c r="S261" s="130">
        <f>IF(SUMIF(M261:M261,"действующий",J261:J261)*5000/C261&gt;1,C261,SUMIF(M261:M261,"действующий",J261:J261)*5000)</f>
        <v>57565</v>
      </c>
      <c r="T261" s="15"/>
    </row>
    <row r="262" spans="1:20" customFormat="1" ht="24">
      <c r="A262" s="864"/>
      <c r="B262" s="865"/>
      <c r="C262" s="865"/>
      <c r="D262" s="133" t="s">
        <v>543</v>
      </c>
      <c r="E262" s="30" t="s">
        <v>152</v>
      </c>
      <c r="F262" s="133" t="s">
        <v>153</v>
      </c>
      <c r="G262" s="133" t="s">
        <v>154</v>
      </c>
      <c r="H262" s="133" t="s">
        <v>155</v>
      </c>
      <c r="I262" s="31"/>
      <c r="J262" s="133">
        <v>-2</v>
      </c>
      <c r="K262" s="24"/>
      <c r="L262" s="134"/>
      <c r="M262" s="134" t="s">
        <v>7</v>
      </c>
      <c r="N262" s="32"/>
      <c r="O262" s="149"/>
      <c r="P262" s="149"/>
      <c r="Q262" s="148"/>
      <c r="R262" s="131"/>
      <c r="S262" s="130"/>
      <c r="T262" s="15"/>
    </row>
    <row r="263" spans="1:20" customFormat="1" ht="24">
      <c r="A263" s="864"/>
      <c r="B263" s="865"/>
      <c r="C263" s="865"/>
      <c r="D263" s="133" t="s">
        <v>544</v>
      </c>
      <c r="E263" s="30" t="s">
        <v>605</v>
      </c>
      <c r="F263" s="133"/>
      <c r="G263" s="133"/>
      <c r="H263" s="133"/>
      <c r="I263" s="31"/>
      <c r="J263" s="133">
        <v>2</v>
      </c>
      <c r="K263" s="24"/>
      <c r="L263" s="134"/>
      <c r="M263" s="134" t="s">
        <v>7</v>
      </c>
      <c r="N263" s="32"/>
      <c r="O263" s="149"/>
      <c r="P263" s="149"/>
      <c r="Q263" s="148"/>
      <c r="R263" s="131"/>
      <c r="S263" s="130"/>
      <c r="T263" s="15"/>
    </row>
    <row r="265" spans="1:20">
      <c r="A265" s="117" t="s">
        <v>580</v>
      </c>
    </row>
    <row r="266" spans="1:20">
      <c r="A266" s="2" t="s">
        <v>681</v>
      </c>
    </row>
    <row r="267" spans="1:20">
      <c r="A267" s="2" t="s">
        <v>683</v>
      </c>
    </row>
    <row r="268" spans="1:20">
      <c r="A268" s="2" t="s">
        <v>642</v>
      </c>
    </row>
    <row r="269" spans="1:20" customFormat="1">
      <c r="A269" s="39" t="s">
        <v>580</v>
      </c>
      <c r="B269" s="40"/>
      <c r="C269" s="41">
        <f>C270</f>
        <v>306764</v>
      </c>
      <c r="D269" s="42"/>
      <c r="E269" s="43"/>
      <c r="F269" s="44"/>
      <c r="G269" s="44"/>
      <c r="H269" s="44"/>
      <c r="I269" s="45"/>
      <c r="J269" s="46">
        <f>SUMIF(M270:M276,"действующий",J270:J276)</f>
        <v>61</v>
      </c>
      <c r="K269" s="47"/>
      <c r="L269" s="48">
        <f>L270</f>
        <v>1</v>
      </c>
      <c r="M269" s="49"/>
      <c r="N269" s="50"/>
      <c r="O269" s="50"/>
      <c r="P269" s="50"/>
      <c r="Q269" s="51"/>
      <c r="R269" s="52">
        <f>S269/C269</f>
        <v>0.9942496511976634</v>
      </c>
      <c r="S269" s="53">
        <f>S270</f>
        <v>305000</v>
      </c>
      <c r="T269" s="14"/>
    </row>
    <row r="270" spans="1:20" customFormat="1" ht="72">
      <c r="A270" s="864">
        <v>27</v>
      </c>
      <c r="B270" s="865" t="s">
        <v>156</v>
      </c>
      <c r="C270" s="865">
        <v>306764</v>
      </c>
      <c r="D270" s="133">
        <v>1</v>
      </c>
      <c r="E270" s="30" t="s">
        <v>157</v>
      </c>
      <c r="F270" s="133" t="s">
        <v>158</v>
      </c>
      <c r="G270" s="133" t="s">
        <v>159</v>
      </c>
      <c r="H270" s="133" t="s">
        <v>160</v>
      </c>
      <c r="I270" s="31">
        <v>41515</v>
      </c>
      <c r="J270" s="171">
        <v>14</v>
      </c>
      <c r="K270" s="27"/>
      <c r="L270" s="868">
        <f>IF(R270&lt;1,ROUNDUP((C270-S270)/5000,0),"")</f>
        <v>1</v>
      </c>
      <c r="M270" s="134" t="s">
        <v>6</v>
      </c>
      <c r="N270" s="32"/>
      <c r="O270" s="149" t="s">
        <v>609</v>
      </c>
      <c r="P270" s="149"/>
      <c r="Q270" s="148" t="s">
        <v>31</v>
      </c>
      <c r="R270" s="869">
        <f>S270/C270</f>
        <v>0.9942496511976634</v>
      </c>
      <c r="S270" s="870">
        <f>IF(SUMIF(M270:M276,"действующий",J270:J276)*5000/C270&gt;1,C270,SUMIF(M270:M276,"действующий",J270:J276)*5000)</f>
        <v>305000</v>
      </c>
      <c r="T270" s="15"/>
    </row>
    <row r="271" spans="1:20" customFormat="1" ht="72">
      <c r="A271" s="864"/>
      <c r="B271" s="865"/>
      <c r="C271" s="865"/>
      <c r="D271" s="133">
        <v>1</v>
      </c>
      <c r="E271" s="30" t="s">
        <v>161</v>
      </c>
      <c r="F271" s="133" t="s">
        <v>158</v>
      </c>
      <c r="G271" s="133" t="s">
        <v>159</v>
      </c>
      <c r="H271" s="133" t="s">
        <v>162</v>
      </c>
      <c r="I271" s="31">
        <v>41998</v>
      </c>
      <c r="J271" s="171">
        <v>13</v>
      </c>
      <c r="K271" s="27"/>
      <c r="L271" s="868"/>
      <c r="M271" s="134" t="s">
        <v>6</v>
      </c>
      <c r="N271" s="32"/>
      <c r="O271" s="149" t="s">
        <v>611</v>
      </c>
      <c r="P271" s="149"/>
      <c r="Q271" s="148" t="s">
        <v>31</v>
      </c>
      <c r="R271" s="869"/>
      <c r="S271" s="870"/>
      <c r="T271" s="15"/>
    </row>
    <row r="272" spans="1:20" customFormat="1" ht="72">
      <c r="A272" s="864"/>
      <c r="B272" s="865"/>
      <c r="C272" s="865"/>
      <c r="D272" s="133">
        <v>1</v>
      </c>
      <c r="E272" s="30" t="s">
        <v>163</v>
      </c>
      <c r="F272" s="133" t="s">
        <v>158</v>
      </c>
      <c r="G272" s="133" t="s">
        <v>159</v>
      </c>
      <c r="H272" s="133" t="s">
        <v>164</v>
      </c>
      <c r="I272" s="31">
        <v>41998</v>
      </c>
      <c r="J272" s="171">
        <v>11</v>
      </c>
      <c r="K272" s="27"/>
      <c r="L272" s="868"/>
      <c r="M272" s="134" t="s">
        <v>6</v>
      </c>
      <c r="N272" s="32"/>
      <c r="O272" s="149" t="s">
        <v>611</v>
      </c>
      <c r="P272" s="149"/>
      <c r="Q272" s="148" t="s">
        <v>31</v>
      </c>
      <c r="R272" s="869"/>
      <c r="S272" s="870"/>
      <c r="T272" s="15"/>
    </row>
    <row r="273" spans="1:20" customFormat="1" ht="72">
      <c r="A273" s="864"/>
      <c r="B273" s="865"/>
      <c r="C273" s="865"/>
      <c r="D273" s="133">
        <v>1</v>
      </c>
      <c r="E273" s="30" t="s">
        <v>165</v>
      </c>
      <c r="F273" s="133" t="s">
        <v>158</v>
      </c>
      <c r="G273" s="133" t="s">
        <v>159</v>
      </c>
      <c r="H273" s="133" t="s">
        <v>166</v>
      </c>
      <c r="I273" s="31">
        <v>41998</v>
      </c>
      <c r="J273" s="142">
        <v>6</v>
      </c>
      <c r="K273" s="24"/>
      <c r="L273" s="868"/>
      <c r="M273" s="134" t="s">
        <v>6</v>
      </c>
      <c r="N273" s="32"/>
      <c r="O273" s="149"/>
      <c r="P273" s="149"/>
      <c r="Q273" s="148" t="s">
        <v>31</v>
      </c>
      <c r="R273" s="869"/>
      <c r="S273" s="870"/>
      <c r="T273" s="14"/>
    </row>
    <row r="274" spans="1:20" customFormat="1" ht="72">
      <c r="A274" s="864"/>
      <c r="B274" s="865"/>
      <c r="C274" s="865"/>
      <c r="D274" s="133">
        <v>1</v>
      </c>
      <c r="E274" s="30" t="s">
        <v>167</v>
      </c>
      <c r="F274" s="133" t="s">
        <v>158</v>
      </c>
      <c r="G274" s="133" t="s">
        <v>159</v>
      </c>
      <c r="H274" s="133" t="s">
        <v>168</v>
      </c>
      <c r="I274" s="31">
        <v>41998</v>
      </c>
      <c r="J274" s="142">
        <v>6</v>
      </c>
      <c r="K274" s="24"/>
      <c r="L274" s="868"/>
      <c r="M274" s="134" t="s">
        <v>6</v>
      </c>
      <c r="N274" s="32"/>
      <c r="O274" s="149" t="s">
        <v>611</v>
      </c>
      <c r="P274" s="149"/>
      <c r="Q274" s="148" t="s">
        <v>31</v>
      </c>
      <c r="R274" s="869"/>
      <c r="S274" s="870"/>
      <c r="T274" s="14"/>
    </row>
    <row r="275" spans="1:20" customFormat="1" ht="60">
      <c r="A275" s="864"/>
      <c r="B275" s="865"/>
      <c r="C275" s="865"/>
      <c r="D275" s="133">
        <v>3</v>
      </c>
      <c r="E275" s="30" t="s">
        <v>169</v>
      </c>
      <c r="F275" s="133" t="s">
        <v>158</v>
      </c>
      <c r="G275" s="133" t="s">
        <v>159</v>
      </c>
      <c r="H275" s="133" t="s">
        <v>170</v>
      </c>
      <c r="I275" s="31">
        <v>42186</v>
      </c>
      <c r="J275" s="134">
        <v>4</v>
      </c>
      <c r="K275" s="24"/>
      <c r="L275" s="868"/>
      <c r="M275" s="134" t="s">
        <v>6</v>
      </c>
      <c r="N275" s="32"/>
      <c r="O275" s="149" t="s">
        <v>611</v>
      </c>
      <c r="P275" s="149"/>
      <c r="Q275" s="148" t="s">
        <v>171</v>
      </c>
      <c r="R275" s="869"/>
      <c r="S275" s="870"/>
      <c r="T275" s="91"/>
    </row>
    <row r="276" spans="1:20" customFormat="1" ht="72">
      <c r="A276" s="864"/>
      <c r="B276" s="865"/>
      <c r="C276" s="865"/>
      <c r="D276" s="133">
        <v>1</v>
      </c>
      <c r="E276" s="30" t="s">
        <v>172</v>
      </c>
      <c r="F276" s="133" t="s">
        <v>158</v>
      </c>
      <c r="G276" s="133" t="s">
        <v>159</v>
      </c>
      <c r="H276" s="133" t="s">
        <v>173</v>
      </c>
      <c r="I276" s="31">
        <v>41998</v>
      </c>
      <c r="J276" s="142">
        <v>7</v>
      </c>
      <c r="K276" s="24"/>
      <c r="L276" s="868"/>
      <c r="M276" s="134" t="s">
        <v>6</v>
      </c>
      <c r="N276" s="32"/>
      <c r="O276" s="149" t="s">
        <v>609</v>
      </c>
      <c r="P276" s="149"/>
      <c r="Q276" s="148" t="s">
        <v>31</v>
      </c>
      <c r="R276" s="869"/>
      <c r="S276" s="870"/>
      <c r="T276" s="14"/>
    </row>
    <row r="278" spans="1:20">
      <c r="A278" s="2" t="s">
        <v>643</v>
      </c>
    </row>
    <row r="279" spans="1:20" customFormat="1">
      <c r="A279" s="39" t="s">
        <v>580</v>
      </c>
      <c r="B279" s="40"/>
      <c r="C279" s="41">
        <f>C280</f>
        <v>306764</v>
      </c>
      <c r="D279" s="42"/>
      <c r="E279" s="43"/>
      <c r="F279" s="44"/>
      <c r="G279" s="44"/>
      <c r="H279" s="44"/>
      <c r="I279" s="45"/>
      <c r="J279" s="46">
        <f>SUMIF(M280:M287,"действующий",J280:J287)</f>
        <v>62</v>
      </c>
      <c r="K279" s="47"/>
      <c r="L279" s="48" t="str">
        <f>L280</f>
        <v/>
      </c>
      <c r="M279" s="49"/>
      <c r="N279" s="50"/>
      <c r="O279" s="50"/>
      <c r="P279" s="50"/>
      <c r="Q279" s="51"/>
      <c r="R279" s="52">
        <f>S279/C279</f>
        <v>1</v>
      </c>
      <c r="S279" s="53">
        <f>S280</f>
        <v>306764</v>
      </c>
      <c r="T279" s="14"/>
    </row>
    <row r="280" spans="1:20" customFormat="1" ht="72">
      <c r="A280" s="864">
        <v>27</v>
      </c>
      <c r="B280" s="865" t="s">
        <v>156</v>
      </c>
      <c r="C280" s="865">
        <v>306764</v>
      </c>
      <c r="D280" s="133">
        <v>1</v>
      </c>
      <c r="E280" s="30" t="s">
        <v>157</v>
      </c>
      <c r="F280" s="133" t="s">
        <v>158</v>
      </c>
      <c r="G280" s="133" t="s">
        <v>159</v>
      </c>
      <c r="H280" s="133" t="s">
        <v>160</v>
      </c>
      <c r="I280" s="31">
        <v>41515</v>
      </c>
      <c r="J280" s="171">
        <v>14</v>
      </c>
      <c r="K280" s="27"/>
      <c r="L280" s="868" t="str">
        <f>IF(R280&lt;1,ROUNDUP((C280-S280)/5000,0),"")</f>
        <v/>
      </c>
      <c r="M280" s="134" t="s">
        <v>6</v>
      </c>
      <c r="N280" s="32"/>
      <c r="O280" s="149" t="s">
        <v>609</v>
      </c>
      <c r="P280" s="149"/>
      <c r="Q280" s="148" t="s">
        <v>31</v>
      </c>
      <c r="R280" s="869">
        <f>S280/C280</f>
        <v>1</v>
      </c>
      <c r="S280" s="870">
        <f>IF(SUMIF(M280:M287,"действующий",J280:J287)*5000/C280&gt;1,C280,SUMIF(M280:M287,"действующий",J280:J287)*5000)</f>
        <v>306764</v>
      </c>
      <c r="T280" s="15"/>
    </row>
    <row r="281" spans="1:20" customFormat="1" ht="72">
      <c r="A281" s="864"/>
      <c r="B281" s="865"/>
      <c r="C281" s="865"/>
      <c r="D281" s="133">
        <v>1</v>
      </c>
      <c r="E281" s="30" t="s">
        <v>161</v>
      </c>
      <c r="F281" s="133" t="s">
        <v>158</v>
      </c>
      <c r="G281" s="133" t="s">
        <v>159</v>
      </c>
      <c r="H281" s="133" t="s">
        <v>162</v>
      </c>
      <c r="I281" s="31">
        <v>41998</v>
      </c>
      <c r="J281" s="171">
        <v>13</v>
      </c>
      <c r="K281" s="27"/>
      <c r="L281" s="868"/>
      <c r="M281" s="134" t="s">
        <v>6</v>
      </c>
      <c r="N281" s="32"/>
      <c r="O281" s="149" t="s">
        <v>611</v>
      </c>
      <c r="P281" s="149"/>
      <c r="Q281" s="148" t="s">
        <v>31</v>
      </c>
      <c r="R281" s="869"/>
      <c r="S281" s="870"/>
      <c r="T281" s="15"/>
    </row>
    <row r="282" spans="1:20" customFormat="1" ht="72">
      <c r="A282" s="864"/>
      <c r="B282" s="865"/>
      <c r="C282" s="865"/>
      <c r="D282" s="133">
        <v>1</v>
      </c>
      <c r="E282" s="30" t="s">
        <v>163</v>
      </c>
      <c r="F282" s="133" t="s">
        <v>158</v>
      </c>
      <c r="G282" s="133" t="s">
        <v>159</v>
      </c>
      <c r="H282" s="133" t="s">
        <v>164</v>
      </c>
      <c r="I282" s="31">
        <v>41998</v>
      </c>
      <c r="J282" s="171">
        <v>11</v>
      </c>
      <c r="K282" s="27"/>
      <c r="L282" s="868"/>
      <c r="M282" s="134" t="s">
        <v>6</v>
      </c>
      <c r="N282" s="32"/>
      <c r="O282" s="149" t="s">
        <v>611</v>
      </c>
      <c r="P282" s="149"/>
      <c r="Q282" s="148" t="s">
        <v>31</v>
      </c>
      <c r="R282" s="869"/>
      <c r="S282" s="870"/>
      <c r="T282" s="15"/>
    </row>
    <row r="283" spans="1:20" customFormat="1" ht="36">
      <c r="A283" s="864"/>
      <c r="B283" s="865"/>
      <c r="C283" s="865"/>
      <c r="D283" s="133">
        <v>3</v>
      </c>
      <c r="E283" s="30" t="s">
        <v>627</v>
      </c>
      <c r="F283" s="133" t="s">
        <v>158</v>
      </c>
      <c r="G283" s="133" t="s">
        <v>159</v>
      </c>
      <c r="H283" s="133" t="s">
        <v>625</v>
      </c>
      <c r="I283" s="31">
        <v>43006</v>
      </c>
      <c r="J283" s="171">
        <v>1</v>
      </c>
      <c r="K283" s="27"/>
      <c r="L283" s="868"/>
      <c r="M283" s="134" t="s">
        <v>6</v>
      </c>
      <c r="N283" s="32"/>
      <c r="O283" s="149"/>
      <c r="P283" s="149"/>
      <c r="Q283" s="148"/>
      <c r="R283" s="869"/>
      <c r="S283" s="870"/>
      <c r="T283" s="14"/>
    </row>
    <row r="284" spans="1:20" customFormat="1" ht="72">
      <c r="A284" s="864"/>
      <c r="B284" s="865"/>
      <c r="C284" s="865"/>
      <c r="D284" s="133">
        <v>1</v>
      </c>
      <c r="E284" s="30" t="s">
        <v>165</v>
      </c>
      <c r="F284" s="133" t="s">
        <v>158</v>
      </c>
      <c r="G284" s="133" t="s">
        <v>159</v>
      </c>
      <c r="H284" s="133" t="s">
        <v>166</v>
      </c>
      <c r="I284" s="31">
        <v>41998</v>
      </c>
      <c r="J284" s="142">
        <v>6</v>
      </c>
      <c r="K284" s="24"/>
      <c r="L284" s="868"/>
      <c r="M284" s="134" t="s">
        <v>6</v>
      </c>
      <c r="N284" s="32"/>
      <c r="O284" s="149"/>
      <c r="P284" s="149"/>
      <c r="Q284" s="148" t="s">
        <v>31</v>
      </c>
      <c r="R284" s="869"/>
      <c r="S284" s="870"/>
      <c r="T284" s="14"/>
    </row>
    <row r="285" spans="1:20" customFormat="1" ht="72">
      <c r="A285" s="864"/>
      <c r="B285" s="865"/>
      <c r="C285" s="865"/>
      <c r="D285" s="133">
        <v>1</v>
      </c>
      <c r="E285" s="30" t="s">
        <v>167</v>
      </c>
      <c r="F285" s="133" t="s">
        <v>158</v>
      </c>
      <c r="G285" s="133" t="s">
        <v>159</v>
      </c>
      <c r="H285" s="133" t="s">
        <v>168</v>
      </c>
      <c r="I285" s="31">
        <v>41998</v>
      </c>
      <c r="J285" s="142">
        <v>6</v>
      </c>
      <c r="K285" s="24"/>
      <c r="L285" s="868"/>
      <c r="M285" s="134" t="s">
        <v>6</v>
      </c>
      <c r="N285" s="32"/>
      <c r="O285" s="149" t="s">
        <v>611</v>
      </c>
      <c r="P285" s="149"/>
      <c r="Q285" s="148" t="s">
        <v>31</v>
      </c>
      <c r="R285" s="869"/>
      <c r="S285" s="870"/>
      <c r="T285" s="14"/>
    </row>
    <row r="286" spans="1:20" customFormat="1" ht="60">
      <c r="A286" s="864"/>
      <c r="B286" s="865"/>
      <c r="C286" s="865"/>
      <c r="D286" s="133">
        <v>3</v>
      </c>
      <c r="E286" s="30" t="s">
        <v>169</v>
      </c>
      <c r="F286" s="133" t="s">
        <v>158</v>
      </c>
      <c r="G286" s="133" t="s">
        <v>159</v>
      </c>
      <c r="H286" s="133" t="s">
        <v>170</v>
      </c>
      <c r="I286" s="31">
        <v>42186</v>
      </c>
      <c r="J286" s="134">
        <v>4</v>
      </c>
      <c r="K286" s="24"/>
      <c r="L286" s="868"/>
      <c r="M286" s="134" t="s">
        <v>6</v>
      </c>
      <c r="N286" s="32"/>
      <c r="O286" s="149" t="s">
        <v>611</v>
      </c>
      <c r="P286" s="149"/>
      <c r="Q286" s="148" t="s">
        <v>171</v>
      </c>
      <c r="R286" s="869"/>
      <c r="S286" s="870"/>
      <c r="T286" s="91"/>
    </row>
    <row r="287" spans="1:20" customFormat="1" ht="72">
      <c r="A287" s="864"/>
      <c r="B287" s="865"/>
      <c r="C287" s="865"/>
      <c r="D287" s="133">
        <v>1</v>
      </c>
      <c r="E287" s="30" t="s">
        <v>172</v>
      </c>
      <c r="F287" s="133" t="s">
        <v>158</v>
      </c>
      <c r="G287" s="133" t="s">
        <v>159</v>
      </c>
      <c r="H287" s="133" t="s">
        <v>173</v>
      </c>
      <c r="I287" s="31">
        <v>41998</v>
      </c>
      <c r="J287" s="142">
        <v>7</v>
      </c>
      <c r="K287" s="24"/>
      <c r="L287" s="868"/>
      <c r="M287" s="134" t="s">
        <v>6</v>
      </c>
      <c r="N287" s="32"/>
      <c r="O287" s="149" t="s">
        <v>609</v>
      </c>
      <c r="P287" s="149"/>
      <c r="Q287" s="148" t="s">
        <v>31</v>
      </c>
      <c r="R287" s="869"/>
      <c r="S287" s="870"/>
      <c r="T287" s="14"/>
    </row>
    <row r="289" spans="1:20">
      <c r="A289" s="117" t="s">
        <v>582</v>
      </c>
    </row>
    <row r="290" spans="1:20">
      <c r="A290" s="2" t="s">
        <v>685</v>
      </c>
    </row>
    <row r="291" spans="1:20">
      <c r="A291" s="2" t="s">
        <v>683</v>
      </c>
    </row>
    <row r="292" spans="1:20">
      <c r="A292" s="2" t="s">
        <v>642</v>
      </c>
    </row>
    <row r="293" spans="1:20" customFormat="1">
      <c r="A293" s="39" t="s">
        <v>582</v>
      </c>
      <c r="B293" s="40"/>
      <c r="C293" s="41">
        <f>C294</f>
        <v>229926</v>
      </c>
      <c r="D293" s="42"/>
      <c r="E293" s="43"/>
      <c r="F293" s="44"/>
      <c r="G293" s="44"/>
      <c r="H293" s="44"/>
      <c r="I293" s="45"/>
      <c r="J293" s="46">
        <f>SUMIF(M294:M296,"действующий",J294:J296)+SUMIF(M294:M296,"планируемый к открытию",J294:J296)</f>
        <v>47</v>
      </c>
      <c r="K293" s="47"/>
      <c r="L293" s="48" t="str">
        <f>L294</f>
        <v/>
      </c>
      <c r="M293" s="49"/>
      <c r="N293" s="50"/>
      <c r="O293" s="50"/>
      <c r="P293" s="50"/>
      <c r="Q293" s="51"/>
      <c r="R293" s="52">
        <f>S293/C293</f>
        <v>1</v>
      </c>
      <c r="S293" s="53">
        <f>S294</f>
        <v>229926</v>
      </c>
      <c r="T293" s="14"/>
    </row>
    <row r="294" spans="1:20" customFormat="1" ht="72">
      <c r="A294" s="874">
        <v>29</v>
      </c>
      <c r="B294" s="876" t="s">
        <v>175</v>
      </c>
      <c r="C294" s="940">
        <v>229926</v>
      </c>
      <c r="D294" s="147">
        <v>1</v>
      </c>
      <c r="E294" s="64" t="s">
        <v>176</v>
      </c>
      <c r="F294" s="147" t="s">
        <v>177</v>
      </c>
      <c r="G294" s="147" t="s">
        <v>178</v>
      </c>
      <c r="H294" s="147" t="s">
        <v>179</v>
      </c>
      <c r="I294" s="65">
        <v>41626</v>
      </c>
      <c r="J294" s="60">
        <v>45</v>
      </c>
      <c r="K294" s="26"/>
      <c r="L294" s="941" t="str">
        <f>IF(R294&lt;1,ROUNDUP((C294-S294)/5000,0),"")</f>
        <v/>
      </c>
      <c r="M294" s="60" t="s">
        <v>6</v>
      </c>
      <c r="N294" s="180">
        <v>914</v>
      </c>
      <c r="O294" s="153"/>
      <c r="P294" s="153"/>
      <c r="Q294" s="181" t="s">
        <v>31</v>
      </c>
      <c r="R294" s="942">
        <f>S294/C294</f>
        <v>1</v>
      </c>
      <c r="S294" s="938">
        <f>IF(SUMIF(M294:M296,"действующий",J294:J296)*5000/C294&gt;1,C294,SUMIF(M294:M296,"действующий",J294:J296)*5000)</f>
        <v>229926</v>
      </c>
      <c r="T294" s="15"/>
    </row>
    <row r="295" spans="1:20" customFormat="1" ht="72">
      <c r="A295" s="875"/>
      <c r="B295" s="875"/>
      <c r="C295" s="940"/>
      <c r="D295" s="147">
        <v>3</v>
      </c>
      <c r="E295" s="64" t="s">
        <v>180</v>
      </c>
      <c r="F295" s="147" t="s">
        <v>177</v>
      </c>
      <c r="G295" s="147" t="s">
        <v>178</v>
      </c>
      <c r="H295" s="147" t="s">
        <v>181</v>
      </c>
      <c r="I295" s="65">
        <v>42186</v>
      </c>
      <c r="J295" s="60">
        <v>1</v>
      </c>
      <c r="K295" s="26"/>
      <c r="L295" s="941"/>
      <c r="M295" s="60" t="s">
        <v>6</v>
      </c>
      <c r="N295" s="180"/>
      <c r="O295" s="153"/>
      <c r="P295" s="153"/>
      <c r="Q295" s="181" t="s">
        <v>182</v>
      </c>
      <c r="R295" s="942"/>
      <c r="S295" s="938"/>
      <c r="T295" s="103" t="s">
        <v>640</v>
      </c>
    </row>
    <row r="296" spans="1:20" customFormat="1" ht="72">
      <c r="A296" s="875"/>
      <c r="B296" s="875"/>
      <c r="C296" s="940"/>
      <c r="D296" s="147">
        <v>3</v>
      </c>
      <c r="E296" s="64" t="s">
        <v>183</v>
      </c>
      <c r="F296" s="147" t="s">
        <v>177</v>
      </c>
      <c r="G296" s="147" t="s">
        <v>178</v>
      </c>
      <c r="H296" s="147" t="s">
        <v>184</v>
      </c>
      <c r="I296" s="65">
        <v>42186</v>
      </c>
      <c r="J296" s="60">
        <v>1</v>
      </c>
      <c r="K296" s="26"/>
      <c r="L296" s="941"/>
      <c r="M296" s="60" t="s">
        <v>6</v>
      </c>
      <c r="N296" s="180"/>
      <c r="O296" s="153"/>
      <c r="P296" s="153"/>
      <c r="Q296" s="181" t="s">
        <v>182</v>
      </c>
      <c r="R296" s="942"/>
      <c r="S296" s="938"/>
      <c r="T296" s="15"/>
    </row>
    <row r="298" spans="1:20">
      <c r="A298" s="2" t="s">
        <v>643</v>
      </c>
    </row>
    <row r="299" spans="1:20" customFormat="1">
      <c r="A299" s="39" t="s">
        <v>582</v>
      </c>
      <c r="B299" s="40"/>
      <c r="C299" s="41">
        <f>C300</f>
        <v>229926</v>
      </c>
      <c r="D299" s="42"/>
      <c r="E299" s="43"/>
      <c r="F299" s="44"/>
      <c r="G299" s="44"/>
      <c r="H299" s="44"/>
      <c r="I299" s="45"/>
      <c r="J299" s="46">
        <f>SUMIF(M300:M303,"действующий",J300:J303)+SUMIF(M300:M303,"планируемый к открытию",J300:J303)</f>
        <v>48</v>
      </c>
      <c r="K299" s="47"/>
      <c r="L299" s="48" t="str">
        <f>L300</f>
        <v/>
      </c>
      <c r="M299" s="49"/>
      <c r="N299" s="50"/>
      <c r="O299" s="50"/>
      <c r="P299" s="50"/>
      <c r="Q299" s="51"/>
      <c r="R299" s="52">
        <f>S299/C299</f>
        <v>1</v>
      </c>
      <c r="S299" s="53">
        <f>S300</f>
        <v>229926</v>
      </c>
      <c r="T299" s="14"/>
    </row>
    <row r="300" spans="1:20" customFormat="1" ht="72">
      <c r="A300" s="864">
        <v>29</v>
      </c>
      <c r="B300" s="865" t="s">
        <v>175</v>
      </c>
      <c r="C300" s="939">
        <v>229926</v>
      </c>
      <c r="D300" s="147">
        <v>1</v>
      </c>
      <c r="E300" s="64" t="s">
        <v>176</v>
      </c>
      <c r="F300" s="147" t="s">
        <v>177</v>
      </c>
      <c r="G300" s="147" t="s">
        <v>178</v>
      </c>
      <c r="H300" s="147" t="s">
        <v>179</v>
      </c>
      <c r="I300" s="65">
        <v>41626</v>
      </c>
      <c r="J300" s="60">
        <v>45</v>
      </c>
      <c r="K300" s="26"/>
      <c r="L300" s="868" t="str">
        <f>IF(R300&lt;1,ROUNDUP((C300-S300)/5000,0),"")</f>
        <v/>
      </c>
      <c r="M300" s="134" t="s">
        <v>6</v>
      </c>
      <c r="N300" s="32">
        <v>914</v>
      </c>
      <c r="O300" s="149"/>
      <c r="P300" s="149"/>
      <c r="Q300" s="148" t="s">
        <v>31</v>
      </c>
      <c r="R300" s="869">
        <f>S300/C300</f>
        <v>1</v>
      </c>
      <c r="S300" s="870">
        <f>IF(SUMIF(M300:M303,"действующий",J300:J303)*5000/C300&gt;1,C300,SUMIF(M300:M303,"действующий",J300:J303)*5000)</f>
        <v>229926</v>
      </c>
      <c r="T300" s="15"/>
    </row>
    <row r="301" spans="1:20" customFormat="1" ht="72">
      <c r="A301" s="866"/>
      <c r="B301" s="866"/>
      <c r="C301" s="939"/>
      <c r="D301" s="133">
        <v>3</v>
      </c>
      <c r="E301" s="30" t="s">
        <v>180</v>
      </c>
      <c r="F301" s="133" t="s">
        <v>177</v>
      </c>
      <c r="G301" s="133" t="s">
        <v>178</v>
      </c>
      <c r="H301" s="133" t="s">
        <v>181</v>
      </c>
      <c r="I301" s="31">
        <v>42186</v>
      </c>
      <c r="J301" s="134">
        <v>1</v>
      </c>
      <c r="K301" s="24"/>
      <c r="L301" s="868"/>
      <c r="M301" s="134" t="s">
        <v>6</v>
      </c>
      <c r="N301" s="32"/>
      <c r="O301" s="149"/>
      <c r="P301" s="149"/>
      <c r="Q301" s="148" t="s">
        <v>182</v>
      </c>
      <c r="R301" s="869"/>
      <c r="S301" s="870"/>
      <c r="T301" s="103"/>
    </row>
    <row r="302" spans="1:20" customFormat="1" ht="36">
      <c r="A302" s="866"/>
      <c r="B302" s="866"/>
      <c r="C302" s="939"/>
      <c r="D302" s="133" t="s">
        <v>544</v>
      </c>
      <c r="E302" s="30" t="s">
        <v>684</v>
      </c>
      <c r="F302" s="133"/>
      <c r="G302" s="133"/>
      <c r="H302" s="133"/>
      <c r="I302" s="31"/>
      <c r="J302" s="134">
        <v>1</v>
      </c>
      <c r="K302" s="24"/>
      <c r="L302" s="868"/>
      <c r="M302" s="134" t="s">
        <v>6</v>
      </c>
      <c r="N302" s="32"/>
      <c r="O302" s="149"/>
      <c r="P302" s="149"/>
      <c r="Q302" s="148"/>
      <c r="R302" s="869"/>
      <c r="S302" s="870"/>
      <c r="T302" s="103"/>
    </row>
    <row r="303" spans="1:20" customFormat="1" ht="72">
      <c r="A303" s="866"/>
      <c r="B303" s="866"/>
      <c r="C303" s="939"/>
      <c r="D303" s="133">
        <v>3</v>
      </c>
      <c r="E303" s="30" t="s">
        <v>183</v>
      </c>
      <c r="F303" s="133" t="s">
        <v>177</v>
      </c>
      <c r="G303" s="133" t="s">
        <v>178</v>
      </c>
      <c r="H303" s="133" t="s">
        <v>184</v>
      </c>
      <c r="I303" s="31">
        <v>42186</v>
      </c>
      <c r="J303" s="134">
        <v>1</v>
      </c>
      <c r="K303" s="24"/>
      <c r="L303" s="868"/>
      <c r="M303" s="134" t="s">
        <v>6</v>
      </c>
      <c r="N303" s="32"/>
      <c r="O303" s="149"/>
      <c r="P303" s="149"/>
      <c r="Q303" s="148" t="s">
        <v>182</v>
      </c>
      <c r="R303" s="869"/>
      <c r="S303" s="870"/>
      <c r="T303" s="15"/>
    </row>
    <row r="305" spans="1:20">
      <c r="A305" s="117" t="s">
        <v>583</v>
      </c>
    </row>
    <row r="306" spans="1:20">
      <c r="A306" s="2" t="s">
        <v>686</v>
      </c>
    </row>
    <row r="307" spans="1:20">
      <c r="A307" s="2" t="s">
        <v>683</v>
      </c>
    </row>
    <row r="308" spans="1:20">
      <c r="A308" s="2" t="s">
        <v>642</v>
      </c>
    </row>
    <row r="309" spans="1:20" customFormat="1">
      <c r="A309" s="39" t="s">
        <v>583</v>
      </c>
      <c r="B309" s="39"/>
      <c r="C309" s="55">
        <f>C310</f>
        <v>157273</v>
      </c>
      <c r="D309" s="54"/>
      <c r="E309" s="54"/>
      <c r="F309" s="54"/>
      <c r="G309" s="54"/>
      <c r="H309" s="54"/>
      <c r="I309" s="54"/>
      <c r="J309" s="46">
        <f>SUMIF(M310:M318,"действующий",J310:J318)+SUMIF(M310:M318,"планируемый к открытию",J310:J318)</f>
        <v>40</v>
      </c>
      <c r="K309" s="54"/>
      <c r="L309" s="57" t="str">
        <f>L310</f>
        <v/>
      </c>
      <c r="M309" s="54"/>
      <c r="N309" s="54"/>
      <c r="O309" s="54"/>
      <c r="P309" s="54"/>
      <c r="Q309" s="54"/>
      <c r="R309" s="52">
        <f>S309/C309</f>
        <v>1</v>
      </c>
      <c r="S309" s="56">
        <f>S310</f>
        <v>157273</v>
      </c>
      <c r="T309" s="14"/>
    </row>
    <row r="310" spans="1:20" customFormat="1" ht="72">
      <c r="A310" s="899">
        <v>30</v>
      </c>
      <c r="B310" s="901" t="s">
        <v>584</v>
      </c>
      <c r="C310" s="945">
        <v>157273</v>
      </c>
      <c r="D310" s="13">
        <v>1</v>
      </c>
      <c r="E310" s="17" t="s">
        <v>389</v>
      </c>
      <c r="F310" s="141" t="s">
        <v>390</v>
      </c>
      <c r="G310" s="186" t="s">
        <v>720</v>
      </c>
      <c r="H310" s="141" t="s">
        <v>391</v>
      </c>
      <c r="I310" s="7">
        <v>42367</v>
      </c>
      <c r="J310" s="10">
        <v>17</v>
      </c>
      <c r="K310" s="22"/>
      <c r="L310" s="948" t="str">
        <f>IF(R310&lt;1,ROUNDUP((C310-S310)/5000,0),"")</f>
        <v/>
      </c>
      <c r="M310" s="9" t="s">
        <v>6</v>
      </c>
      <c r="N310" s="36">
        <v>349</v>
      </c>
      <c r="O310" s="149"/>
      <c r="P310" s="149"/>
      <c r="Q310" s="143" t="s">
        <v>31</v>
      </c>
      <c r="R310" s="951">
        <f>S310/C310</f>
        <v>1</v>
      </c>
      <c r="S310" s="943">
        <f>IF(SUMIF(M310:M318,"действующий",J310:J318)*5000/C310&gt;1,C310,SUMIF(M310:M318,"действующий",J310:J318)*5000)</f>
        <v>157273</v>
      </c>
      <c r="T310" s="14"/>
    </row>
    <row r="311" spans="1:20" customFormat="1" ht="72">
      <c r="A311" s="924"/>
      <c r="B311" s="944"/>
      <c r="C311" s="946"/>
      <c r="D311" s="13">
        <v>1</v>
      </c>
      <c r="E311" s="17" t="s">
        <v>392</v>
      </c>
      <c r="F311" s="141" t="s">
        <v>393</v>
      </c>
      <c r="G311" s="186" t="s">
        <v>720</v>
      </c>
      <c r="H311" s="141" t="s">
        <v>394</v>
      </c>
      <c r="I311" s="7">
        <v>42401</v>
      </c>
      <c r="J311" s="10">
        <v>6</v>
      </c>
      <c r="K311" s="22"/>
      <c r="L311" s="949"/>
      <c r="M311" s="9" t="s">
        <v>6</v>
      </c>
      <c r="N311" s="36"/>
      <c r="O311" s="149"/>
      <c r="P311" s="149"/>
      <c r="Q311" s="143" t="s">
        <v>31</v>
      </c>
      <c r="R311" s="931"/>
      <c r="S311" s="894"/>
      <c r="T311" s="14"/>
    </row>
    <row r="312" spans="1:20" customFormat="1" ht="36">
      <c r="A312" s="924"/>
      <c r="B312" s="944"/>
      <c r="C312" s="946"/>
      <c r="D312" s="13">
        <v>3</v>
      </c>
      <c r="E312" s="17" t="s">
        <v>395</v>
      </c>
      <c r="F312" s="141" t="s">
        <v>390</v>
      </c>
      <c r="G312" s="186" t="s">
        <v>720</v>
      </c>
      <c r="H312" s="141" t="s">
        <v>396</v>
      </c>
      <c r="I312" s="7">
        <v>42461</v>
      </c>
      <c r="J312" s="10">
        <v>2</v>
      </c>
      <c r="K312" s="22"/>
      <c r="L312" s="949"/>
      <c r="M312" s="9" t="s">
        <v>6</v>
      </c>
      <c r="N312" s="36"/>
      <c r="O312" s="149"/>
      <c r="P312" s="149"/>
      <c r="Q312" s="143" t="s">
        <v>397</v>
      </c>
      <c r="R312" s="931"/>
      <c r="S312" s="894"/>
      <c r="T312" s="14"/>
    </row>
    <row r="313" spans="1:20" customFormat="1" ht="72">
      <c r="A313" s="924"/>
      <c r="B313" s="944"/>
      <c r="C313" s="946"/>
      <c r="D313" s="13">
        <v>1</v>
      </c>
      <c r="E313" s="17" t="s">
        <v>398</v>
      </c>
      <c r="F313" s="13" t="s">
        <v>399</v>
      </c>
      <c r="G313" s="186" t="s">
        <v>720</v>
      </c>
      <c r="H313" s="13" t="s">
        <v>400</v>
      </c>
      <c r="I313" s="7">
        <v>42443</v>
      </c>
      <c r="J313" s="10">
        <v>5</v>
      </c>
      <c r="K313" s="22"/>
      <c r="L313" s="949"/>
      <c r="M313" s="9" t="s">
        <v>6</v>
      </c>
      <c r="N313" s="6">
        <v>95</v>
      </c>
      <c r="O313" s="149"/>
      <c r="P313" s="149"/>
      <c r="Q313" s="16" t="s">
        <v>31</v>
      </c>
      <c r="R313" s="931"/>
      <c r="S313" s="894"/>
      <c r="T313" s="14"/>
    </row>
    <row r="314" spans="1:20" customFormat="1" ht="36">
      <c r="A314" s="924"/>
      <c r="B314" s="944"/>
      <c r="C314" s="946"/>
      <c r="D314" s="13">
        <v>3</v>
      </c>
      <c r="E314" s="17" t="s">
        <v>401</v>
      </c>
      <c r="F314" s="13" t="s">
        <v>390</v>
      </c>
      <c r="G314" s="186" t="s">
        <v>720</v>
      </c>
      <c r="H314" s="13" t="s">
        <v>402</v>
      </c>
      <c r="I314" s="7">
        <v>42461</v>
      </c>
      <c r="J314" s="10">
        <v>4</v>
      </c>
      <c r="K314" s="22"/>
      <c r="L314" s="949"/>
      <c r="M314" s="9" t="s">
        <v>6</v>
      </c>
      <c r="N314" s="6"/>
      <c r="O314" s="149"/>
      <c r="P314" s="149"/>
      <c r="Q314" s="16" t="s">
        <v>403</v>
      </c>
      <c r="R314" s="931"/>
      <c r="S314" s="894"/>
      <c r="T314" s="14"/>
    </row>
    <row r="315" spans="1:20" customFormat="1" ht="36">
      <c r="A315" s="924"/>
      <c r="B315" s="944"/>
      <c r="C315" s="946"/>
      <c r="D315" s="13">
        <v>3</v>
      </c>
      <c r="E315" s="17" t="s">
        <v>404</v>
      </c>
      <c r="F315" s="13" t="s">
        <v>390</v>
      </c>
      <c r="G315" s="186" t="s">
        <v>720</v>
      </c>
      <c r="H315" s="13" t="s">
        <v>405</v>
      </c>
      <c r="I315" s="7">
        <v>42461</v>
      </c>
      <c r="J315" s="10">
        <v>2</v>
      </c>
      <c r="K315" s="22"/>
      <c r="L315" s="949"/>
      <c r="M315" s="9" t="s">
        <v>6</v>
      </c>
      <c r="N315" s="6"/>
      <c r="O315" s="149"/>
      <c r="P315" s="149"/>
      <c r="Q315" s="16" t="s">
        <v>406</v>
      </c>
      <c r="R315" s="931"/>
      <c r="S315" s="894"/>
      <c r="T315" s="14"/>
    </row>
    <row r="316" spans="1:20" customFormat="1" ht="24">
      <c r="A316" s="924"/>
      <c r="B316" s="944"/>
      <c r="C316" s="946"/>
      <c r="D316" s="13">
        <v>3</v>
      </c>
      <c r="E316" s="17" t="s">
        <v>407</v>
      </c>
      <c r="F316" s="13" t="s">
        <v>390</v>
      </c>
      <c r="G316" s="186" t="s">
        <v>720</v>
      </c>
      <c r="H316" s="13" t="s">
        <v>408</v>
      </c>
      <c r="I316" s="7">
        <v>42461</v>
      </c>
      <c r="J316" s="10">
        <v>1</v>
      </c>
      <c r="K316" s="22"/>
      <c r="L316" s="949"/>
      <c r="M316" s="9" t="s">
        <v>6</v>
      </c>
      <c r="N316" s="6"/>
      <c r="O316" s="149"/>
      <c r="P316" s="149"/>
      <c r="Q316" s="16" t="s">
        <v>323</v>
      </c>
      <c r="R316" s="931"/>
      <c r="S316" s="894"/>
      <c r="T316" s="14"/>
    </row>
    <row r="317" spans="1:20" customFormat="1" ht="36">
      <c r="A317" s="924"/>
      <c r="B317" s="944"/>
      <c r="C317" s="946"/>
      <c r="D317" s="13">
        <v>3</v>
      </c>
      <c r="E317" s="17" t="s">
        <v>409</v>
      </c>
      <c r="F317" s="13" t="s">
        <v>390</v>
      </c>
      <c r="G317" s="186" t="s">
        <v>720</v>
      </c>
      <c r="H317" s="13" t="s">
        <v>410</v>
      </c>
      <c r="I317" s="7">
        <v>42461</v>
      </c>
      <c r="J317" s="10">
        <v>1</v>
      </c>
      <c r="K317" s="22"/>
      <c r="L317" s="949"/>
      <c r="M317" s="9" t="s">
        <v>6</v>
      </c>
      <c r="N317" s="6"/>
      <c r="O317" s="149"/>
      <c r="P317" s="149"/>
      <c r="Q317" s="16" t="s">
        <v>411</v>
      </c>
      <c r="R317" s="931"/>
      <c r="S317" s="894"/>
      <c r="T317" s="14"/>
    </row>
    <row r="318" spans="1:20" customFormat="1" ht="36">
      <c r="A318" s="925"/>
      <c r="B318" s="902"/>
      <c r="C318" s="947"/>
      <c r="D318" s="13">
        <v>3</v>
      </c>
      <c r="E318" s="17" t="s">
        <v>412</v>
      </c>
      <c r="F318" s="13" t="s">
        <v>390</v>
      </c>
      <c r="G318" s="186" t="s">
        <v>720</v>
      </c>
      <c r="H318" s="13" t="s">
        <v>413</v>
      </c>
      <c r="I318" s="7">
        <v>42461</v>
      </c>
      <c r="J318" s="10">
        <v>2</v>
      </c>
      <c r="K318" s="22"/>
      <c r="L318" s="950"/>
      <c r="M318" s="9" t="s">
        <v>6</v>
      </c>
      <c r="N318" s="6"/>
      <c r="O318" s="149"/>
      <c r="P318" s="149"/>
      <c r="Q318" s="16" t="s">
        <v>406</v>
      </c>
      <c r="R318" s="912"/>
      <c r="S318" s="895"/>
      <c r="T318" s="14"/>
    </row>
    <row r="320" spans="1:20">
      <c r="A320" s="2" t="s">
        <v>643</v>
      </c>
    </row>
    <row r="321" spans="1:20" customFormat="1">
      <c r="A321" s="39" t="s">
        <v>583</v>
      </c>
      <c r="B321" s="39"/>
      <c r="C321" s="55">
        <f>C322</f>
        <v>157273</v>
      </c>
      <c r="D321" s="54"/>
      <c r="E321" s="54"/>
      <c r="F321" s="54"/>
      <c r="G321" s="54"/>
      <c r="H321" s="54"/>
      <c r="I321" s="54"/>
      <c r="J321" s="46">
        <f>SUMIF(M322:M333,"действующий",J322:J333)+SUMIF(M322:M333,"планируемый к открытию",J322:J333)</f>
        <v>40</v>
      </c>
      <c r="K321" s="54"/>
      <c r="L321" s="57" t="str">
        <f>L322</f>
        <v/>
      </c>
      <c r="M321" s="54"/>
      <c r="N321" s="54"/>
      <c r="O321" s="54"/>
      <c r="P321" s="54"/>
      <c r="Q321" s="54"/>
      <c r="R321" s="52">
        <f>S321/C321</f>
        <v>1</v>
      </c>
      <c r="S321" s="56">
        <f>S322</f>
        <v>157273</v>
      </c>
      <c r="T321" s="14"/>
    </row>
    <row r="322" spans="1:20" customFormat="1" ht="72">
      <c r="A322" s="899">
        <v>30</v>
      </c>
      <c r="B322" s="901" t="s">
        <v>584</v>
      </c>
      <c r="C322" s="945">
        <v>157273</v>
      </c>
      <c r="D322" s="13">
        <v>1</v>
      </c>
      <c r="E322" s="17" t="s">
        <v>389</v>
      </c>
      <c r="F322" s="141" t="s">
        <v>390</v>
      </c>
      <c r="G322" s="186" t="s">
        <v>720</v>
      </c>
      <c r="H322" s="141" t="s">
        <v>391</v>
      </c>
      <c r="I322" s="7">
        <v>42367</v>
      </c>
      <c r="J322" s="10">
        <v>17</v>
      </c>
      <c r="K322" s="22"/>
      <c r="L322" s="948" t="str">
        <f>IF(R322&lt;1,ROUNDUP((C322-S322)/5000,0),"")</f>
        <v/>
      </c>
      <c r="M322" s="9" t="s">
        <v>6</v>
      </c>
      <c r="N322" s="36">
        <v>349</v>
      </c>
      <c r="O322" s="149"/>
      <c r="P322" s="149"/>
      <c r="Q322" s="143" t="s">
        <v>31</v>
      </c>
      <c r="R322" s="951">
        <f>S322/C322</f>
        <v>1</v>
      </c>
      <c r="S322" s="943">
        <f>IF(SUMIF(M322:M333,"действующий",J322:J333)*5000/C322&gt;1,C322,SUMIF(M322:M333,"действующий",J322:J333)*5000)</f>
        <v>157273</v>
      </c>
      <c r="T322" s="14"/>
    </row>
    <row r="323" spans="1:20" customFormat="1" ht="72">
      <c r="A323" s="924"/>
      <c r="B323" s="944"/>
      <c r="C323" s="946"/>
      <c r="D323" s="13" t="s">
        <v>543</v>
      </c>
      <c r="E323" s="17" t="s">
        <v>392</v>
      </c>
      <c r="F323" s="141" t="s">
        <v>393</v>
      </c>
      <c r="G323" s="186" t="s">
        <v>720</v>
      </c>
      <c r="H323" s="141" t="s">
        <v>394</v>
      </c>
      <c r="I323" s="7">
        <v>42401</v>
      </c>
      <c r="J323" s="10">
        <v>6</v>
      </c>
      <c r="K323" s="22">
        <v>43023</v>
      </c>
      <c r="L323" s="949"/>
      <c r="M323" s="9" t="s">
        <v>8</v>
      </c>
      <c r="N323" s="36"/>
      <c r="O323" s="149"/>
      <c r="P323" s="149"/>
      <c r="Q323" s="143" t="s">
        <v>31</v>
      </c>
      <c r="R323" s="931"/>
      <c r="S323" s="894"/>
      <c r="T323" s="14"/>
    </row>
    <row r="324" spans="1:20" customFormat="1" ht="72">
      <c r="A324" s="924"/>
      <c r="B324" s="944"/>
      <c r="C324" s="946"/>
      <c r="D324" s="13">
        <v>1</v>
      </c>
      <c r="E324" s="17" t="s">
        <v>638</v>
      </c>
      <c r="F324" s="141" t="s">
        <v>393</v>
      </c>
      <c r="G324" s="186" t="s">
        <v>720</v>
      </c>
      <c r="H324" s="141" t="s">
        <v>639</v>
      </c>
      <c r="I324" s="7">
        <v>43023</v>
      </c>
      <c r="J324" s="10">
        <v>6</v>
      </c>
      <c r="K324" s="22"/>
      <c r="L324" s="949"/>
      <c r="M324" s="9" t="s">
        <v>6</v>
      </c>
      <c r="N324" s="36">
        <v>130</v>
      </c>
      <c r="O324" s="149"/>
      <c r="P324" s="149"/>
      <c r="Q324" s="143" t="s">
        <v>31</v>
      </c>
      <c r="R324" s="931"/>
      <c r="S324" s="894"/>
      <c r="T324" s="14"/>
    </row>
    <row r="325" spans="1:20" customFormat="1" ht="36">
      <c r="A325" s="924"/>
      <c r="B325" s="944"/>
      <c r="C325" s="946"/>
      <c r="D325" s="13">
        <v>3</v>
      </c>
      <c r="E325" s="17" t="s">
        <v>395</v>
      </c>
      <c r="F325" s="141" t="s">
        <v>390</v>
      </c>
      <c r="G325" s="186" t="s">
        <v>720</v>
      </c>
      <c r="H325" s="141" t="s">
        <v>396</v>
      </c>
      <c r="I325" s="7">
        <v>42461</v>
      </c>
      <c r="J325" s="10">
        <v>2</v>
      </c>
      <c r="K325" s="22"/>
      <c r="L325" s="949"/>
      <c r="M325" s="9" t="s">
        <v>6</v>
      </c>
      <c r="N325" s="36"/>
      <c r="O325" s="149"/>
      <c r="P325" s="149"/>
      <c r="Q325" s="143" t="s">
        <v>397</v>
      </c>
      <c r="R325" s="931"/>
      <c r="S325" s="894"/>
      <c r="T325" s="14"/>
    </row>
    <row r="326" spans="1:20" customFormat="1" ht="72">
      <c r="A326" s="924"/>
      <c r="B326" s="944"/>
      <c r="C326" s="946"/>
      <c r="D326" s="13">
        <v>1</v>
      </c>
      <c r="E326" s="17" t="s">
        <v>398</v>
      </c>
      <c r="F326" s="13" t="s">
        <v>399</v>
      </c>
      <c r="G326" s="186" t="s">
        <v>720</v>
      </c>
      <c r="H326" s="13" t="s">
        <v>400</v>
      </c>
      <c r="I326" s="7">
        <v>42443</v>
      </c>
      <c r="J326" s="10">
        <v>5</v>
      </c>
      <c r="K326" s="22">
        <v>43023</v>
      </c>
      <c r="L326" s="949"/>
      <c r="M326" s="9" t="s">
        <v>8</v>
      </c>
      <c r="N326" s="6">
        <v>95</v>
      </c>
      <c r="O326" s="149"/>
      <c r="P326" s="149"/>
      <c r="Q326" s="16" t="s">
        <v>31</v>
      </c>
      <c r="R326" s="931"/>
      <c r="S326" s="894"/>
      <c r="T326" s="14"/>
    </row>
    <row r="327" spans="1:20" customFormat="1" ht="36">
      <c r="A327" s="924"/>
      <c r="B327" s="944"/>
      <c r="C327" s="946"/>
      <c r="D327" s="13">
        <v>3</v>
      </c>
      <c r="E327" s="17" t="s">
        <v>398</v>
      </c>
      <c r="F327" s="13" t="s">
        <v>399</v>
      </c>
      <c r="G327" s="186" t="s">
        <v>720</v>
      </c>
      <c r="H327" s="13" t="s">
        <v>400</v>
      </c>
      <c r="I327" s="7">
        <v>43023</v>
      </c>
      <c r="J327" s="10">
        <v>4</v>
      </c>
      <c r="K327" s="22"/>
      <c r="L327" s="949"/>
      <c r="M327" s="9" t="s">
        <v>6</v>
      </c>
      <c r="N327" s="6"/>
      <c r="O327" s="149"/>
      <c r="P327" s="149"/>
      <c r="Q327" s="16" t="s">
        <v>403</v>
      </c>
      <c r="R327" s="931"/>
      <c r="S327" s="894"/>
      <c r="T327" s="14"/>
    </row>
    <row r="328" spans="1:20" customFormat="1" ht="36">
      <c r="A328" s="924"/>
      <c r="B328" s="944"/>
      <c r="C328" s="946"/>
      <c r="D328" s="13">
        <v>3</v>
      </c>
      <c r="E328" s="17" t="s">
        <v>401</v>
      </c>
      <c r="F328" s="13" t="s">
        <v>390</v>
      </c>
      <c r="G328" s="186" t="s">
        <v>720</v>
      </c>
      <c r="H328" s="13" t="s">
        <v>402</v>
      </c>
      <c r="I328" s="7">
        <v>42461</v>
      </c>
      <c r="J328" s="10">
        <v>4</v>
      </c>
      <c r="K328" s="22">
        <v>43023</v>
      </c>
      <c r="L328" s="949"/>
      <c r="M328" s="9" t="s">
        <v>8</v>
      </c>
      <c r="N328" s="6"/>
      <c r="O328" s="149"/>
      <c r="P328" s="149"/>
      <c r="Q328" s="16" t="s">
        <v>403</v>
      </c>
      <c r="R328" s="931"/>
      <c r="S328" s="894"/>
      <c r="T328" s="14"/>
    </row>
    <row r="329" spans="1:20" customFormat="1" ht="72">
      <c r="A329" s="924"/>
      <c r="B329" s="944"/>
      <c r="C329" s="946"/>
      <c r="D329" s="13">
        <v>1</v>
      </c>
      <c r="E329" s="17" t="s">
        <v>718</v>
      </c>
      <c r="F329" s="13" t="s">
        <v>390</v>
      </c>
      <c r="G329" s="186" t="s">
        <v>720</v>
      </c>
      <c r="H329" s="13" t="s">
        <v>719</v>
      </c>
      <c r="I329" s="7">
        <v>43023</v>
      </c>
      <c r="J329" s="10">
        <v>5</v>
      </c>
      <c r="K329" s="22"/>
      <c r="L329" s="949"/>
      <c r="M329" s="9" t="s">
        <v>6</v>
      </c>
      <c r="N329" s="6"/>
      <c r="O329" s="149"/>
      <c r="P329" s="149"/>
      <c r="Q329" s="16" t="s">
        <v>31</v>
      </c>
      <c r="R329" s="931"/>
      <c r="S329" s="894"/>
      <c r="T329" s="14"/>
    </row>
    <row r="330" spans="1:20" customFormat="1" ht="36">
      <c r="A330" s="924"/>
      <c r="B330" s="944"/>
      <c r="C330" s="946"/>
      <c r="D330" s="13">
        <v>3</v>
      </c>
      <c r="E330" s="17" t="s">
        <v>404</v>
      </c>
      <c r="F330" s="13" t="s">
        <v>390</v>
      </c>
      <c r="G330" s="186" t="s">
        <v>720</v>
      </c>
      <c r="H330" s="13" t="s">
        <v>405</v>
      </c>
      <c r="I330" s="7">
        <v>42461</v>
      </c>
      <c r="J330" s="10">
        <v>2</v>
      </c>
      <c r="K330" s="22"/>
      <c r="L330" s="949"/>
      <c r="M330" s="9" t="s">
        <v>6</v>
      </c>
      <c r="N330" s="6"/>
      <c r="O330" s="149"/>
      <c r="P330" s="149"/>
      <c r="Q330" s="16" t="s">
        <v>406</v>
      </c>
      <c r="R330" s="931"/>
      <c r="S330" s="894"/>
      <c r="T330" s="14"/>
    </row>
    <row r="331" spans="1:20" customFormat="1" ht="24">
      <c r="A331" s="924"/>
      <c r="B331" s="944"/>
      <c r="C331" s="946"/>
      <c r="D331" s="13">
        <v>3</v>
      </c>
      <c r="E331" s="17" t="s">
        <v>407</v>
      </c>
      <c r="F331" s="13" t="s">
        <v>390</v>
      </c>
      <c r="G331" s="186" t="s">
        <v>720</v>
      </c>
      <c r="H331" s="13" t="s">
        <v>408</v>
      </c>
      <c r="I331" s="7">
        <v>42461</v>
      </c>
      <c r="J331" s="10">
        <v>1</v>
      </c>
      <c r="K331" s="22"/>
      <c r="L331" s="949"/>
      <c r="M331" s="9" t="s">
        <v>6</v>
      </c>
      <c r="N331" s="6"/>
      <c r="O331" s="149"/>
      <c r="P331" s="149"/>
      <c r="Q331" s="16" t="s">
        <v>323</v>
      </c>
      <c r="R331" s="931"/>
      <c r="S331" s="894"/>
      <c r="T331" s="14"/>
    </row>
    <row r="332" spans="1:20" customFormat="1" ht="36">
      <c r="A332" s="924"/>
      <c r="B332" s="944"/>
      <c r="C332" s="946"/>
      <c r="D332" s="13">
        <v>3</v>
      </c>
      <c r="E332" s="17" t="s">
        <v>409</v>
      </c>
      <c r="F332" s="13" t="s">
        <v>390</v>
      </c>
      <c r="G332" s="186" t="s">
        <v>720</v>
      </c>
      <c r="H332" s="13" t="s">
        <v>410</v>
      </c>
      <c r="I332" s="7">
        <v>42461</v>
      </c>
      <c r="J332" s="10">
        <v>1</v>
      </c>
      <c r="K332" s="22"/>
      <c r="L332" s="949"/>
      <c r="M332" s="9" t="s">
        <v>6</v>
      </c>
      <c r="N332" s="6"/>
      <c r="O332" s="149"/>
      <c r="P332" s="149"/>
      <c r="Q332" s="16" t="s">
        <v>411</v>
      </c>
      <c r="R332" s="931"/>
      <c r="S332" s="894"/>
      <c r="T332" s="14"/>
    </row>
    <row r="333" spans="1:20" customFormat="1" ht="36">
      <c r="A333" s="925"/>
      <c r="B333" s="902"/>
      <c r="C333" s="947"/>
      <c r="D333" s="13">
        <v>3</v>
      </c>
      <c r="E333" s="17" t="s">
        <v>412</v>
      </c>
      <c r="F333" s="13" t="s">
        <v>390</v>
      </c>
      <c r="G333" s="186" t="s">
        <v>720</v>
      </c>
      <c r="H333" s="13" t="s">
        <v>413</v>
      </c>
      <c r="I333" s="7">
        <v>42461</v>
      </c>
      <c r="J333" s="10">
        <v>2</v>
      </c>
      <c r="K333" s="22"/>
      <c r="L333" s="950"/>
      <c r="M333" s="9" t="s">
        <v>6</v>
      </c>
      <c r="N333" s="6"/>
      <c r="O333" s="149"/>
      <c r="P333" s="149"/>
      <c r="Q333" s="16" t="s">
        <v>406</v>
      </c>
      <c r="R333" s="912"/>
      <c r="S333" s="895"/>
      <c r="T333" s="14"/>
    </row>
    <row r="336" spans="1:20">
      <c r="A336" s="2" t="s">
        <v>690</v>
      </c>
    </row>
    <row r="337" spans="1:20">
      <c r="A337" s="2" t="s">
        <v>714</v>
      </c>
    </row>
    <row r="338" spans="1:20">
      <c r="A338" s="2" t="s">
        <v>642</v>
      </c>
    </row>
    <row r="339" spans="1:20" customFormat="1">
      <c r="A339" s="39" t="s">
        <v>557</v>
      </c>
      <c r="B339" s="39"/>
      <c r="C339" s="54">
        <f>C340</f>
        <v>35272</v>
      </c>
      <c r="D339" s="54"/>
      <c r="E339" s="54"/>
      <c r="F339" s="54"/>
      <c r="G339" s="54"/>
      <c r="H339" s="54"/>
      <c r="I339" s="54"/>
      <c r="J339" s="46">
        <f>SUMIF(M340:M342,"действующий",J340:J342)+SUMIF(M340:M342,"планируемый к открытию",J340:J342)</f>
        <v>10</v>
      </c>
      <c r="K339" s="54"/>
      <c r="L339" s="57" t="str">
        <f>L340</f>
        <v/>
      </c>
      <c r="M339" s="54"/>
      <c r="N339" s="54"/>
      <c r="O339" s="54"/>
      <c r="P339" s="54"/>
      <c r="Q339" s="54"/>
      <c r="R339" s="52">
        <f>S339/C339</f>
        <v>1</v>
      </c>
      <c r="S339" s="56">
        <f>S340</f>
        <v>35272</v>
      </c>
      <c r="T339" s="14"/>
    </row>
    <row r="340" spans="1:20" customFormat="1" ht="72">
      <c r="A340" s="864">
        <v>31</v>
      </c>
      <c r="B340" s="865" t="s">
        <v>185</v>
      </c>
      <c r="C340" s="867">
        <v>35272</v>
      </c>
      <c r="D340" s="156">
        <v>1</v>
      </c>
      <c r="E340" s="30" t="s">
        <v>186</v>
      </c>
      <c r="F340" s="156" t="s">
        <v>187</v>
      </c>
      <c r="G340" s="156" t="s">
        <v>188</v>
      </c>
      <c r="H340" s="156" t="s">
        <v>189</v>
      </c>
      <c r="I340" s="31">
        <v>41634</v>
      </c>
      <c r="J340" s="156">
        <v>8</v>
      </c>
      <c r="K340" s="24"/>
      <c r="L340" s="868" t="str">
        <f>IF(R340&lt;1,ROUNDUP((C340-S340)/5000,0),"")</f>
        <v/>
      </c>
      <c r="M340" s="159" t="s">
        <v>6</v>
      </c>
      <c r="N340" s="32">
        <v>132.4</v>
      </c>
      <c r="O340" s="160"/>
      <c r="P340" s="160"/>
      <c r="Q340" s="161" t="s">
        <v>31</v>
      </c>
      <c r="R340" s="869">
        <f>S340/C340</f>
        <v>1</v>
      </c>
      <c r="S340" s="870">
        <f>IF(SUMIF(M340:M342,"действующий",J340:J342)*5000/C340&gt;1,C340,SUMIF(M340:M342,"действующий",J340:J342)*5000)</f>
        <v>35272</v>
      </c>
      <c r="T340" s="15"/>
    </row>
    <row r="341" spans="1:20" customFormat="1" ht="36">
      <c r="A341" s="864"/>
      <c r="B341" s="866"/>
      <c r="C341" s="867"/>
      <c r="D341" s="156">
        <v>3</v>
      </c>
      <c r="E341" s="30" t="s">
        <v>190</v>
      </c>
      <c r="F341" s="156" t="s">
        <v>191</v>
      </c>
      <c r="G341" s="156" t="s">
        <v>188</v>
      </c>
      <c r="H341" s="156" t="s">
        <v>192</v>
      </c>
      <c r="I341" s="31">
        <v>42223</v>
      </c>
      <c r="J341" s="156">
        <v>1</v>
      </c>
      <c r="K341" s="24"/>
      <c r="L341" s="868"/>
      <c r="M341" s="159" t="s">
        <v>6</v>
      </c>
      <c r="N341" s="32"/>
      <c r="O341" s="160"/>
      <c r="P341" s="160"/>
      <c r="Q341" s="161" t="s">
        <v>193</v>
      </c>
      <c r="R341" s="869"/>
      <c r="S341" s="870"/>
      <c r="T341" s="15"/>
    </row>
    <row r="342" spans="1:20" customFormat="1" ht="36">
      <c r="A342" s="864"/>
      <c r="B342" s="866"/>
      <c r="C342" s="867"/>
      <c r="D342" s="156">
        <v>3</v>
      </c>
      <c r="E342" s="30" t="s">
        <v>194</v>
      </c>
      <c r="F342" s="156" t="s">
        <v>195</v>
      </c>
      <c r="G342" s="156" t="s">
        <v>188</v>
      </c>
      <c r="H342" s="156" t="s">
        <v>196</v>
      </c>
      <c r="I342" s="31">
        <v>42223</v>
      </c>
      <c r="J342" s="156">
        <v>1</v>
      </c>
      <c r="K342" s="24"/>
      <c r="L342" s="868"/>
      <c r="M342" s="159" t="s">
        <v>6</v>
      </c>
      <c r="N342" s="32"/>
      <c r="O342" s="160"/>
      <c r="P342" s="160"/>
      <c r="Q342" s="161" t="s">
        <v>197</v>
      </c>
      <c r="R342" s="869"/>
      <c r="S342" s="870"/>
      <c r="T342" s="15"/>
    </row>
    <row r="344" spans="1:20">
      <c r="A344" s="2" t="s">
        <v>643</v>
      </c>
    </row>
    <row r="345" spans="1:20" customFormat="1">
      <c r="A345" s="39" t="s">
        <v>557</v>
      </c>
      <c r="B345" s="39"/>
      <c r="C345" s="54">
        <f>C346</f>
        <v>35272</v>
      </c>
      <c r="D345" s="54"/>
      <c r="E345" s="54"/>
      <c r="F345" s="54"/>
      <c r="G345" s="54"/>
      <c r="H345" s="54"/>
      <c r="I345" s="54"/>
      <c r="J345" s="46">
        <f>SUMIF(M346:M349,"действующий",J346:J349)+SUMIF(M346:M349,"планируемый к открытию",J346:J349)</f>
        <v>10</v>
      </c>
      <c r="K345" s="54"/>
      <c r="L345" s="57" t="str">
        <f>L346</f>
        <v/>
      </c>
      <c r="M345" s="54"/>
      <c r="N345" s="54"/>
      <c r="O345" s="54"/>
      <c r="P345" s="54"/>
      <c r="Q345" s="54"/>
      <c r="R345" s="52">
        <f>S345/C345</f>
        <v>1</v>
      </c>
      <c r="S345" s="56">
        <f>S346</f>
        <v>35272</v>
      </c>
      <c r="T345" s="14"/>
    </row>
    <row r="346" spans="1:20" customFormat="1" ht="72">
      <c r="A346" s="864">
        <v>31</v>
      </c>
      <c r="B346" s="865" t="s">
        <v>185</v>
      </c>
      <c r="C346" s="867">
        <v>35272</v>
      </c>
      <c r="D346" s="156">
        <v>1</v>
      </c>
      <c r="E346" s="30" t="s">
        <v>186</v>
      </c>
      <c r="F346" s="156" t="s">
        <v>187</v>
      </c>
      <c r="G346" s="156" t="s">
        <v>188</v>
      </c>
      <c r="H346" s="156" t="s">
        <v>189</v>
      </c>
      <c r="I346" s="31">
        <v>41634</v>
      </c>
      <c r="J346" s="156">
        <v>8</v>
      </c>
      <c r="K346" s="24"/>
      <c r="L346" s="868" t="str">
        <f>IF(R346&lt;1,ROUNDUP((C346-S346)/5000,0),"")</f>
        <v/>
      </c>
      <c r="M346" s="159" t="s">
        <v>6</v>
      </c>
      <c r="N346" s="32">
        <v>132.4</v>
      </c>
      <c r="O346" s="160"/>
      <c r="P346" s="160"/>
      <c r="Q346" s="161" t="s">
        <v>31</v>
      </c>
      <c r="R346" s="869">
        <f>S346/C346</f>
        <v>1</v>
      </c>
      <c r="S346" s="870">
        <f>IF(SUMIF(M346:M349,"действующий",J346:J349)*5000/C346&gt;1,C346,SUMIF(M346:M349,"действующий",J346:J349)*5000)</f>
        <v>35272</v>
      </c>
      <c r="T346" s="15"/>
    </row>
    <row r="347" spans="1:20" customFormat="1" ht="24">
      <c r="A347" s="864"/>
      <c r="B347" s="865"/>
      <c r="C347" s="867"/>
      <c r="D347" s="156" t="s">
        <v>543</v>
      </c>
      <c r="E347" s="30" t="s">
        <v>186</v>
      </c>
      <c r="F347" s="156" t="s">
        <v>187</v>
      </c>
      <c r="G347" s="156" t="s">
        <v>188</v>
      </c>
      <c r="H347" s="156" t="s">
        <v>189</v>
      </c>
      <c r="I347" s="31">
        <v>43009</v>
      </c>
      <c r="J347" s="156">
        <v>1</v>
      </c>
      <c r="K347" s="24"/>
      <c r="L347" s="868"/>
      <c r="M347" s="159" t="s">
        <v>6</v>
      </c>
      <c r="N347" s="32"/>
      <c r="O347" s="160"/>
      <c r="P347" s="160"/>
      <c r="Q347" s="161"/>
      <c r="R347" s="869"/>
      <c r="S347" s="870"/>
      <c r="T347" s="15"/>
    </row>
    <row r="348" spans="1:20" customFormat="1" ht="36">
      <c r="A348" s="864"/>
      <c r="B348" s="866"/>
      <c r="C348" s="867"/>
      <c r="D348" s="156">
        <v>3</v>
      </c>
      <c r="E348" s="30" t="s">
        <v>190</v>
      </c>
      <c r="F348" s="156" t="s">
        <v>191</v>
      </c>
      <c r="G348" s="156" t="s">
        <v>188</v>
      </c>
      <c r="H348" s="156" t="s">
        <v>192</v>
      </c>
      <c r="I348" s="31">
        <v>42223</v>
      </c>
      <c r="J348" s="156">
        <v>1</v>
      </c>
      <c r="K348" s="24">
        <v>43009</v>
      </c>
      <c r="L348" s="868"/>
      <c r="M348" s="159" t="s">
        <v>8</v>
      </c>
      <c r="N348" s="32"/>
      <c r="O348" s="160"/>
      <c r="P348" s="160"/>
      <c r="Q348" s="161" t="s">
        <v>193</v>
      </c>
      <c r="R348" s="869"/>
      <c r="S348" s="870"/>
      <c r="T348" s="15"/>
    </row>
    <row r="349" spans="1:20" customFormat="1" ht="36">
      <c r="A349" s="864"/>
      <c r="B349" s="866"/>
      <c r="C349" s="867"/>
      <c r="D349" s="156">
        <v>3</v>
      </c>
      <c r="E349" s="30" t="s">
        <v>194</v>
      </c>
      <c r="F349" s="156" t="s">
        <v>195</v>
      </c>
      <c r="G349" s="156" t="s">
        <v>188</v>
      </c>
      <c r="H349" s="156" t="s">
        <v>196</v>
      </c>
      <c r="I349" s="31">
        <v>42223</v>
      </c>
      <c r="J349" s="156">
        <v>1</v>
      </c>
      <c r="K349" s="24"/>
      <c r="L349" s="868"/>
      <c r="M349" s="159" t="s">
        <v>6</v>
      </c>
      <c r="N349" s="32"/>
      <c r="O349" s="160"/>
      <c r="P349" s="160"/>
      <c r="Q349" s="161" t="s">
        <v>197</v>
      </c>
      <c r="R349" s="869"/>
      <c r="S349" s="870"/>
      <c r="T349" s="15"/>
    </row>
    <row r="351" spans="1:20">
      <c r="A351" s="117" t="s">
        <v>585</v>
      </c>
    </row>
    <row r="352" spans="1:20">
      <c r="A352" s="2" t="s">
        <v>688</v>
      </c>
    </row>
    <row r="353" spans="1:20">
      <c r="A353" s="2" t="s">
        <v>687</v>
      </c>
    </row>
    <row r="354" spans="1:20">
      <c r="A354" s="2" t="s">
        <v>642</v>
      </c>
    </row>
    <row r="355" spans="1:20" customFormat="1">
      <c r="A355" s="39" t="s">
        <v>585</v>
      </c>
      <c r="B355" s="39"/>
      <c r="C355" s="54">
        <f>C356</f>
        <v>85218</v>
      </c>
      <c r="D355" s="54"/>
      <c r="E355" s="54"/>
      <c r="F355" s="54"/>
      <c r="G355" s="54"/>
      <c r="H355" s="54"/>
      <c r="I355" s="54"/>
      <c r="J355" s="46">
        <f>SUMIF(M356:M362,"действующий",J356:J362)+SUMIF(M356:M362,"планируемый к открытию",J356:J362)</f>
        <v>21</v>
      </c>
      <c r="K355" s="54"/>
      <c r="L355" s="57" t="str">
        <f>L356</f>
        <v/>
      </c>
      <c r="M355" s="54"/>
      <c r="N355" s="54"/>
      <c r="O355" s="54"/>
      <c r="P355" s="54"/>
      <c r="Q355" s="54"/>
      <c r="R355" s="52">
        <f>S355/C355</f>
        <v>1</v>
      </c>
      <c r="S355" s="56">
        <f>S356</f>
        <v>85218</v>
      </c>
      <c r="T355" s="14"/>
    </row>
    <row r="356" spans="1:20" customFormat="1" ht="72">
      <c r="A356" s="864">
        <v>33</v>
      </c>
      <c r="B356" s="865" t="s">
        <v>200</v>
      </c>
      <c r="C356" s="871">
        <v>85218</v>
      </c>
      <c r="D356" s="133">
        <v>1</v>
      </c>
      <c r="E356" s="30" t="s">
        <v>201</v>
      </c>
      <c r="F356" s="133" t="s">
        <v>202</v>
      </c>
      <c r="G356" s="133" t="s">
        <v>203</v>
      </c>
      <c r="H356" s="133" t="s">
        <v>204</v>
      </c>
      <c r="I356" s="31">
        <v>41998</v>
      </c>
      <c r="J356" s="142">
        <v>4</v>
      </c>
      <c r="K356" s="24"/>
      <c r="L356" s="868" t="str">
        <f>IF(R356&lt;1,ROUNDUP((C356-S356)/5000,0),"")</f>
        <v/>
      </c>
      <c r="M356" s="134" t="s">
        <v>6</v>
      </c>
      <c r="N356" s="32"/>
      <c r="O356" s="149"/>
      <c r="P356" s="149"/>
      <c r="Q356" s="148" t="s">
        <v>31</v>
      </c>
      <c r="R356" s="869">
        <f>S356/C356</f>
        <v>1</v>
      </c>
      <c r="S356" s="870">
        <f>IF(SUMIF(M356:M362,"действующий",J356:J362)*5000/C356&gt;1,C356,SUMIF(M356:M362,"действующий",J356:J362)*5000)</f>
        <v>85218</v>
      </c>
      <c r="T356" s="14"/>
    </row>
    <row r="357" spans="1:20" customFormat="1" ht="72">
      <c r="A357" s="864"/>
      <c r="B357" s="866"/>
      <c r="C357" s="871"/>
      <c r="D357" s="133">
        <v>1</v>
      </c>
      <c r="E357" s="30" t="s">
        <v>205</v>
      </c>
      <c r="F357" s="133" t="s">
        <v>206</v>
      </c>
      <c r="G357" s="133" t="s">
        <v>203</v>
      </c>
      <c r="H357" s="133" t="s">
        <v>207</v>
      </c>
      <c r="I357" s="31">
        <v>41998</v>
      </c>
      <c r="J357" s="133">
        <v>10</v>
      </c>
      <c r="K357" s="24"/>
      <c r="L357" s="868"/>
      <c r="M357" s="134" t="s">
        <v>6</v>
      </c>
      <c r="N357" s="32"/>
      <c r="O357" s="149"/>
      <c r="P357" s="149"/>
      <c r="Q357" s="148" t="s">
        <v>31</v>
      </c>
      <c r="R357" s="869"/>
      <c r="S357" s="870"/>
      <c r="T357" s="14"/>
    </row>
    <row r="358" spans="1:20" customFormat="1" ht="48">
      <c r="A358" s="864"/>
      <c r="B358" s="866"/>
      <c r="C358" s="871"/>
      <c r="D358" s="133">
        <v>3</v>
      </c>
      <c r="E358" s="30" t="s">
        <v>208</v>
      </c>
      <c r="F358" s="133" t="s">
        <v>209</v>
      </c>
      <c r="G358" s="133" t="s">
        <v>203</v>
      </c>
      <c r="H358" s="133"/>
      <c r="I358" s="31">
        <v>42186</v>
      </c>
      <c r="J358" s="134">
        <v>2</v>
      </c>
      <c r="K358" s="24"/>
      <c r="L358" s="868"/>
      <c r="M358" s="134" t="s">
        <v>6</v>
      </c>
      <c r="N358" s="32"/>
      <c r="O358" s="149"/>
      <c r="P358" s="149"/>
      <c r="Q358" s="148" t="s">
        <v>210</v>
      </c>
      <c r="R358" s="869"/>
      <c r="S358" s="870"/>
      <c r="T358" s="14"/>
    </row>
    <row r="359" spans="1:20" customFormat="1" ht="36">
      <c r="A359" s="864"/>
      <c r="B359" s="866"/>
      <c r="C359" s="871"/>
      <c r="D359" s="133">
        <v>3</v>
      </c>
      <c r="E359" s="30" t="s">
        <v>211</v>
      </c>
      <c r="F359" s="133" t="s">
        <v>206</v>
      </c>
      <c r="G359" s="133" t="s">
        <v>203</v>
      </c>
      <c r="H359" s="133"/>
      <c r="I359" s="31">
        <v>42186</v>
      </c>
      <c r="J359" s="134">
        <v>1</v>
      </c>
      <c r="K359" s="24"/>
      <c r="L359" s="868"/>
      <c r="M359" s="134" t="s">
        <v>6</v>
      </c>
      <c r="N359" s="32"/>
      <c r="O359" s="149"/>
      <c r="P359" s="149"/>
      <c r="Q359" s="148" t="s">
        <v>212</v>
      </c>
      <c r="R359" s="869"/>
      <c r="S359" s="870"/>
      <c r="T359" s="14"/>
    </row>
    <row r="360" spans="1:20" customFormat="1" ht="36">
      <c r="A360" s="864"/>
      <c r="B360" s="866"/>
      <c r="C360" s="871"/>
      <c r="D360" s="133">
        <v>3</v>
      </c>
      <c r="E360" s="30" t="s">
        <v>213</v>
      </c>
      <c r="F360" s="133" t="s">
        <v>206</v>
      </c>
      <c r="G360" s="133" t="s">
        <v>203</v>
      </c>
      <c r="H360" s="133"/>
      <c r="I360" s="31">
        <v>42186</v>
      </c>
      <c r="J360" s="134">
        <v>1</v>
      </c>
      <c r="K360" s="24"/>
      <c r="L360" s="868"/>
      <c r="M360" s="134" t="s">
        <v>6</v>
      </c>
      <c r="N360" s="32"/>
      <c r="O360" s="149"/>
      <c r="P360" s="149"/>
      <c r="Q360" s="148" t="s">
        <v>214</v>
      </c>
      <c r="R360" s="869"/>
      <c r="S360" s="870"/>
      <c r="T360" s="14"/>
    </row>
    <row r="361" spans="1:20" customFormat="1" ht="36">
      <c r="A361" s="864"/>
      <c r="B361" s="866"/>
      <c r="C361" s="871"/>
      <c r="D361" s="133">
        <v>3</v>
      </c>
      <c r="E361" s="30" t="s">
        <v>215</v>
      </c>
      <c r="F361" s="133" t="s">
        <v>206</v>
      </c>
      <c r="G361" s="133" t="s">
        <v>203</v>
      </c>
      <c r="H361" s="133"/>
      <c r="I361" s="31">
        <v>42186</v>
      </c>
      <c r="J361" s="134">
        <v>1</v>
      </c>
      <c r="K361" s="24"/>
      <c r="L361" s="868"/>
      <c r="M361" s="134" t="s">
        <v>6</v>
      </c>
      <c r="N361" s="32"/>
      <c r="O361" s="149"/>
      <c r="P361" s="149"/>
      <c r="Q361" s="148" t="s">
        <v>216</v>
      </c>
      <c r="R361" s="869"/>
      <c r="S361" s="870"/>
      <c r="T361" s="14"/>
    </row>
    <row r="362" spans="1:20" customFormat="1" ht="48">
      <c r="A362" s="864"/>
      <c r="B362" s="866"/>
      <c r="C362" s="871"/>
      <c r="D362" s="133">
        <v>3</v>
      </c>
      <c r="E362" s="30" t="s">
        <v>217</v>
      </c>
      <c r="F362" s="133" t="s">
        <v>206</v>
      </c>
      <c r="G362" s="133" t="s">
        <v>203</v>
      </c>
      <c r="H362" s="133" t="s">
        <v>218</v>
      </c>
      <c r="I362" s="31">
        <v>42186</v>
      </c>
      <c r="J362" s="134">
        <v>2</v>
      </c>
      <c r="K362" s="24"/>
      <c r="L362" s="868"/>
      <c r="M362" s="134" t="s">
        <v>6</v>
      </c>
      <c r="N362" s="32"/>
      <c r="O362" s="149"/>
      <c r="P362" s="149"/>
      <c r="Q362" s="148" t="s">
        <v>219</v>
      </c>
      <c r="R362" s="869"/>
      <c r="S362" s="870"/>
      <c r="T362" s="14"/>
    </row>
    <row r="364" spans="1:20">
      <c r="A364" s="2" t="s">
        <v>643</v>
      </c>
    </row>
    <row r="365" spans="1:20" customFormat="1">
      <c r="A365" s="39" t="s">
        <v>585</v>
      </c>
      <c r="B365" s="39"/>
      <c r="C365" s="54">
        <f>C366</f>
        <v>85218</v>
      </c>
      <c r="D365" s="54"/>
      <c r="E365" s="54"/>
      <c r="F365" s="54"/>
      <c r="G365" s="54"/>
      <c r="H365" s="54"/>
      <c r="I365" s="54"/>
      <c r="J365" s="46">
        <f>SUMIF(M366:M375,"действующий",J366:J375)+SUMIF(M366:M375,"планируемый к открытию",J366:J375)</f>
        <v>21</v>
      </c>
      <c r="K365" s="54"/>
      <c r="L365" s="57" t="str">
        <f>L366</f>
        <v/>
      </c>
      <c r="M365" s="54"/>
      <c r="N365" s="54"/>
      <c r="O365" s="54"/>
      <c r="P365" s="54"/>
      <c r="Q365" s="54"/>
      <c r="R365" s="52">
        <f>S365/C365</f>
        <v>1</v>
      </c>
      <c r="S365" s="56">
        <f>S366</f>
        <v>85218</v>
      </c>
      <c r="T365" s="14"/>
    </row>
    <row r="366" spans="1:20" customFormat="1" ht="72">
      <c r="A366" s="864">
        <v>33</v>
      </c>
      <c r="B366" s="865" t="s">
        <v>200</v>
      </c>
      <c r="C366" s="871">
        <v>85218</v>
      </c>
      <c r="D366" s="133" t="s">
        <v>543</v>
      </c>
      <c r="E366" s="30" t="s">
        <v>201</v>
      </c>
      <c r="F366" s="133" t="s">
        <v>202</v>
      </c>
      <c r="G366" s="133" t="s">
        <v>203</v>
      </c>
      <c r="H366" s="133" t="s">
        <v>204</v>
      </c>
      <c r="I366" s="31">
        <v>41998</v>
      </c>
      <c r="J366" s="142">
        <v>4</v>
      </c>
      <c r="K366" s="24">
        <v>43009</v>
      </c>
      <c r="L366" s="868" t="str">
        <f>IF(R366&lt;1,ROUNDUP((C366-S366)/5000,0),"")</f>
        <v/>
      </c>
      <c r="M366" s="134" t="s">
        <v>8</v>
      </c>
      <c r="N366" s="32"/>
      <c r="O366" s="149"/>
      <c r="P366" s="149"/>
      <c r="Q366" s="148" t="s">
        <v>31</v>
      </c>
      <c r="R366" s="869">
        <f>S366/C366</f>
        <v>1</v>
      </c>
      <c r="S366" s="870">
        <f>IF(SUMIF(M366:M375,"действующий",J366:J375)*5000/C366&gt;1,C366,SUMIF(M366:M375,"действующий",J366:J375)*5000)</f>
        <v>85218</v>
      </c>
      <c r="T366" s="14"/>
    </row>
    <row r="367" spans="1:20" customFormat="1" ht="72">
      <c r="A367" s="864"/>
      <c r="B367" s="865"/>
      <c r="C367" s="871"/>
      <c r="D367" s="133">
        <v>3</v>
      </c>
      <c r="E367" s="30" t="s">
        <v>201</v>
      </c>
      <c r="F367" s="133" t="s">
        <v>202</v>
      </c>
      <c r="G367" s="133" t="s">
        <v>203</v>
      </c>
      <c r="H367" s="133" t="s">
        <v>204</v>
      </c>
      <c r="I367" s="31">
        <v>43009</v>
      </c>
      <c r="J367" s="142">
        <v>4</v>
      </c>
      <c r="K367" s="24"/>
      <c r="L367" s="868"/>
      <c r="M367" s="134" t="s">
        <v>6</v>
      </c>
      <c r="N367" s="32"/>
      <c r="O367" s="149"/>
      <c r="P367" s="149"/>
      <c r="Q367" s="148" t="s">
        <v>31</v>
      </c>
      <c r="R367" s="869"/>
      <c r="S367" s="870"/>
      <c r="T367" s="14"/>
    </row>
    <row r="368" spans="1:20" customFormat="1" ht="72">
      <c r="A368" s="864"/>
      <c r="B368" s="866"/>
      <c r="C368" s="871"/>
      <c r="D368" s="133">
        <v>1</v>
      </c>
      <c r="E368" s="30" t="s">
        <v>205</v>
      </c>
      <c r="F368" s="133" t="s">
        <v>206</v>
      </c>
      <c r="G368" s="133" t="s">
        <v>203</v>
      </c>
      <c r="H368" s="133" t="s">
        <v>207</v>
      </c>
      <c r="I368" s="31">
        <v>41998</v>
      </c>
      <c r="J368" s="133">
        <v>10</v>
      </c>
      <c r="K368" s="24"/>
      <c r="L368" s="868"/>
      <c r="M368" s="134" t="s">
        <v>6</v>
      </c>
      <c r="N368" s="32"/>
      <c r="O368" s="149"/>
      <c r="P368" s="149"/>
      <c r="Q368" s="148" t="s">
        <v>31</v>
      </c>
      <c r="R368" s="869"/>
      <c r="S368" s="870"/>
      <c r="T368" s="14"/>
    </row>
    <row r="369" spans="1:20" customFormat="1" ht="36">
      <c r="A369" s="864"/>
      <c r="B369" s="866"/>
      <c r="C369" s="871"/>
      <c r="D369" s="133" t="s">
        <v>543</v>
      </c>
      <c r="E369" s="30" t="s">
        <v>205</v>
      </c>
      <c r="F369" s="133"/>
      <c r="G369" s="133"/>
      <c r="H369" s="133"/>
      <c r="I369" s="31"/>
      <c r="J369" s="133">
        <v>-2</v>
      </c>
      <c r="K369" s="24"/>
      <c r="L369" s="868"/>
      <c r="M369" s="134" t="s">
        <v>7</v>
      </c>
      <c r="N369" s="32"/>
      <c r="O369" s="149"/>
      <c r="P369" s="149"/>
      <c r="Q369" s="148"/>
      <c r="R369" s="869"/>
      <c r="S369" s="870"/>
      <c r="T369" s="14"/>
    </row>
    <row r="370" spans="1:20" customFormat="1" ht="36">
      <c r="A370" s="864"/>
      <c r="B370" s="866"/>
      <c r="C370" s="871"/>
      <c r="D370" s="133" t="s">
        <v>544</v>
      </c>
      <c r="E370" s="30" t="s">
        <v>633</v>
      </c>
      <c r="F370" s="133" t="s">
        <v>206</v>
      </c>
      <c r="G370" s="133" t="s">
        <v>203</v>
      </c>
      <c r="H370" s="133" t="s">
        <v>689</v>
      </c>
      <c r="I370" s="31"/>
      <c r="J370" s="133">
        <v>2</v>
      </c>
      <c r="K370" s="24"/>
      <c r="L370" s="868"/>
      <c r="M370" s="134" t="s">
        <v>7</v>
      </c>
      <c r="N370" s="32"/>
      <c r="O370" s="149"/>
      <c r="P370" s="149"/>
      <c r="Q370" s="148"/>
      <c r="R370" s="869"/>
      <c r="S370" s="870"/>
      <c r="T370" s="14"/>
    </row>
    <row r="371" spans="1:20" customFormat="1" ht="48">
      <c r="A371" s="864"/>
      <c r="B371" s="866"/>
      <c r="C371" s="871"/>
      <c r="D371" s="133">
        <v>3</v>
      </c>
      <c r="E371" s="30" t="s">
        <v>208</v>
      </c>
      <c r="F371" s="133" t="s">
        <v>209</v>
      </c>
      <c r="G371" s="133" t="s">
        <v>203</v>
      </c>
      <c r="H371" s="133"/>
      <c r="I371" s="31">
        <v>42186</v>
      </c>
      <c r="J371" s="134">
        <v>2</v>
      </c>
      <c r="K371" s="24"/>
      <c r="L371" s="868"/>
      <c r="M371" s="134" t="s">
        <v>6</v>
      </c>
      <c r="N371" s="32"/>
      <c r="O371" s="149"/>
      <c r="P371" s="149"/>
      <c r="Q371" s="148" t="s">
        <v>210</v>
      </c>
      <c r="R371" s="869"/>
      <c r="S371" s="870"/>
      <c r="T371" s="14"/>
    </row>
    <row r="372" spans="1:20" customFormat="1" ht="36">
      <c r="A372" s="864"/>
      <c r="B372" s="866"/>
      <c r="C372" s="871"/>
      <c r="D372" s="133">
        <v>3</v>
      </c>
      <c r="E372" s="30" t="s">
        <v>211</v>
      </c>
      <c r="F372" s="133" t="s">
        <v>206</v>
      </c>
      <c r="G372" s="133" t="s">
        <v>203</v>
      </c>
      <c r="H372" s="133"/>
      <c r="I372" s="31">
        <v>42186</v>
      </c>
      <c r="J372" s="134">
        <v>1</v>
      </c>
      <c r="K372" s="24"/>
      <c r="L372" s="868"/>
      <c r="M372" s="134" t="s">
        <v>6</v>
      </c>
      <c r="N372" s="32"/>
      <c r="O372" s="149"/>
      <c r="P372" s="149"/>
      <c r="Q372" s="148" t="s">
        <v>212</v>
      </c>
      <c r="R372" s="869"/>
      <c r="S372" s="870"/>
      <c r="T372" s="14"/>
    </row>
    <row r="373" spans="1:20" customFormat="1" ht="36">
      <c r="A373" s="864"/>
      <c r="B373" s="866"/>
      <c r="C373" s="871"/>
      <c r="D373" s="133">
        <v>3</v>
      </c>
      <c r="E373" s="30" t="s">
        <v>213</v>
      </c>
      <c r="F373" s="133" t="s">
        <v>206</v>
      </c>
      <c r="G373" s="133" t="s">
        <v>203</v>
      </c>
      <c r="H373" s="133"/>
      <c r="I373" s="31">
        <v>42186</v>
      </c>
      <c r="J373" s="134">
        <v>1</v>
      </c>
      <c r="K373" s="24"/>
      <c r="L373" s="868"/>
      <c r="M373" s="134" t="s">
        <v>6</v>
      </c>
      <c r="N373" s="32"/>
      <c r="O373" s="149"/>
      <c r="P373" s="149"/>
      <c r="Q373" s="148" t="s">
        <v>214</v>
      </c>
      <c r="R373" s="869"/>
      <c r="S373" s="870"/>
      <c r="T373" s="14"/>
    </row>
    <row r="374" spans="1:20" customFormat="1" ht="36">
      <c r="A374" s="864"/>
      <c r="B374" s="866"/>
      <c r="C374" s="871"/>
      <c r="D374" s="133">
        <v>3</v>
      </c>
      <c r="E374" s="30" t="s">
        <v>215</v>
      </c>
      <c r="F374" s="133" t="s">
        <v>206</v>
      </c>
      <c r="G374" s="133" t="s">
        <v>203</v>
      </c>
      <c r="H374" s="133"/>
      <c r="I374" s="31">
        <v>42186</v>
      </c>
      <c r="J374" s="134">
        <v>1</v>
      </c>
      <c r="K374" s="24"/>
      <c r="L374" s="868"/>
      <c r="M374" s="134" t="s">
        <v>6</v>
      </c>
      <c r="N374" s="32"/>
      <c r="O374" s="149"/>
      <c r="P374" s="149"/>
      <c r="Q374" s="148" t="s">
        <v>216</v>
      </c>
      <c r="R374" s="869"/>
      <c r="S374" s="870"/>
      <c r="T374" s="14"/>
    </row>
    <row r="375" spans="1:20" customFormat="1" ht="48">
      <c r="A375" s="864"/>
      <c r="B375" s="866"/>
      <c r="C375" s="871"/>
      <c r="D375" s="133">
        <v>3</v>
      </c>
      <c r="E375" s="30" t="s">
        <v>217</v>
      </c>
      <c r="F375" s="133" t="s">
        <v>206</v>
      </c>
      <c r="G375" s="133" t="s">
        <v>203</v>
      </c>
      <c r="H375" s="133" t="s">
        <v>218</v>
      </c>
      <c r="I375" s="31">
        <v>42186</v>
      </c>
      <c r="J375" s="134">
        <v>2</v>
      </c>
      <c r="K375" s="24"/>
      <c r="L375" s="868"/>
      <c r="M375" s="134" t="s">
        <v>6</v>
      </c>
      <c r="N375" s="32"/>
      <c r="O375" s="149"/>
      <c r="P375" s="149"/>
      <c r="Q375" s="148" t="s">
        <v>219</v>
      </c>
      <c r="R375" s="869"/>
      <c r="S375" s="870"/>
      <c r="T375" s="14"/>
    </row>
    <row r="377" spans="1:20">
      <c r="A377" s="117" t="s">
        <v>587</v>
      </c>
    </row>
    <row r="378" spans="1:20">
      <c r="A378" s="2" t="s">
        <v>690</v>
      </c>
    </row>
    <row r="379" spans="1:20">
      <c r="A379" s="2" t="s">
        <v>691</v>
      </c>
    </row>
    <row r="380" spans="1:20">
      <c r="A380" s="2" t="s">
        <v>642</v>
      </c>
    </row>
    <row r="381" spans="1:20" customFormat="1">
      <c r="A381" s="39" t="s">
        <v>587</v>
      </c>
      <c r="B381" s="39"/>
      <c r="C381" s="54">
        <f>C382</f>
        <v>62845</v>
      </c>
      <c r="D381" s="54"/>
      <c r="E381" s="54"/>
      <c r="F381" s="54"/>
      <c r="G381" s="54"/>
      <c r="H381" s="54"/>
      <c r="I381" s="54"/>
      <c r="J381" s="46">
        <f>SUMIF(M382:M392,"действующий",J382:J392)+SUMIF(M382:M392,"планируемый к открытию",J382:J392)</f>
        <v>19</v>
      </c>
      <c r="K381" s="54"/>
      <c r="L381" s="57" t="str">
        <f>L382</f>
        <v/>
      </c>
      <c r="M381" s="54"/>
      <c r="N381" s="54"/>
      <c r="O381" s="54"/>
      <c r="P381" s="54"/>
      <c r="Q381" s="54"/>
      <c r="R381" s="52">
        <f>S381/C381</f>
        <v>1</v>
      </c>
      <c r="S381" s="56">
        <f>S382</f>
        <v>62845</v>
      </c>
      <c r="T381" s="14"/>
    </row>
    <row r="382" spans="1:20" customFormat="1" ht="72">
      <c r="A382" s="952">
        <v>39</v>
      </c>
      <c r="B382" s="901" t="s">
        <v>227</v>
      </c>
      <c r="C382" s="954">
        <v>62845</v>
      </c>
      <c r="D382" s="13">
        <v>1</v>
      </c>
      <c r="E382" s="17" t="s">
        <v>228</v>
      </c>
      <c r="F382" s="13" t="s">
        <v>229</v>
      </c>
      <c r="G382" s="13" t="s">
        <v>230</v>
      </c>
      <c r="H382" s="13" t="s">
        <v>231</v>
      </c>
      <c r="I382" s="7">
        <v>41998</v>
      </c>
      <c r="J382" s="23">
        <v>5</v>
      </c>
      <c r="K382" s="24"/>
      <c r="L382" s="929" t="str">
        <f>IF(R382&lt;1,ROUNDUP((C382-S382)/5000,0),"")</f>
        <v/>
      </c>
      <c r="M382" s="9" t="s">
        <v>6</v>
      </c>
      <c r="N382" s="6"/>
      <c r="O382" s="149"/>
      <c r="P382" s="149"/>
      <c r="Q382" s="143" t="s">
        <v>31</v>
      </c>
      <c r="R382" s="911">
        <f>S382/C382</f>
        <v>1</v>
      </c>
      <c r="S382" s="893">
        <f>IF(SUMIF(M382:M392,"действующий",J382:J392)*5000/C382&gt;1,C382,SUMIF(M382:M392,"действующий",J382:J392)*5000)</f>
        <v>62845</v>
      </c>
      <c r="T382" s="14"/>
    </row>
    <row r="383" spans="1:20" customFormat="1" ht="72">
      <c r="A383" s="953"/>
      <c r="B383" s="924"/>
      <c r="C383" s="955"/>
      <c r="D383" s="13">
        <v>1</v>
      </c>
      <c r="E383" s="17" t="s">
        <v>232</v>
      </c>
      <c r="F383" s="13" t="s">
        <v>229</v>
      </c>
      <c r="G383" s="13" t="s">
        <v>230</v>
      </c>
      <c r="H383" s="13" t="s">
        <v>233</v>
      </c>
      <c r="I383" s="7">
        <v>42363</v>
      </c>
      <c r="J383" s="11">
        <v>5</v>
      </c>
      <c r="K383" s="24"/>
      <c r="L383" s="882"/>
      <c r="M383" s="9" t="s">
        <v>6</v>
      </c>
      <c r="N383" s="6"/>
      <c r="O383" s="149"/>
      <c r="P383" s="149"/>
      <c r="Q383" s="143" t="s">
        <v>31</v>
      </c>
      <c r="R383" s="931"/>
      <c r="S383" s="894"/>
      <c r="T383" s="14"/>
    </row>
    <row r="384" spans="1:20" customFormat="1" ht="48">
      <c r="A384" s="953"/>
      <c r="B384" s="924"/>
      <c r="C384" s="955"/>
      <c r="D384" s="13">
        <v>3</v>
      </c>
      <c r="E384" s="17" t="s">
        <v>234</v>
      </c>
      <c r="F384" s="13" t="s">
        <v>229</v>
      </c>
      <c r="G384" s="13" t="s">
        <v>230</v>
      </c>
      <c r="H384" s="13" t="s">
        <v>235</v>
      </c>
      <c r="I384" s="7">
        <v>42242</v>
      </c>
      <c r="J384" s="12">
        <v>1</v>
      </c>
      <c r="K384" s="24"/>
      <c r="L384" s="882"/>
      <c r="M384" s="9" t="s">
        <v>6</v>
      </c>
      <c r="N384" s="6"/>
      <c r="O384" s="149"/>
      <c r="P384" s="149"/>
      <c r="Q384" s="143" t="s">
        <v>236</v>
      </c>
      <c r="R384" s="931"/>
      <c r="S384" s="894"/>
      <c r="T384" s="14"/>
    </row>
    <row r="385" spans="1:20" customFormat="1" ht="48">
      <c r="A385" s="953"/>
      <c r="B385" s="924"/>
      <c r="C385" s="955"/>
      <c r="D385" s="13">
        <v>3</v>
      </c>
      <c r="E385" s="17" t="s">
        <v>237</v>
      </c>
      <c r="F385" s="13" t="s">
        <v>229</v>
      </c>
      <c r="G385" s="13" t="s">
        <v>230</v>
      </c>
      <c r="H385" s="13" t="s">
        <v>238</v>
      </c>
      <c r="I385" s="7">
        <v>42460</v>
      </c>
      <c r="J385" s="12">
        <v>1</v>
      </c>
      <c r="K385" s="24"/>
      <c r="L385" s="882"/>
      <c r="M385" s="9" t="s">
        <v>6</v>
      </c>
      <c r="N385" s="6"/>
      <c r="O385" s="149"/>
      <c r="P385" s="149"/>
      <c r="Q385" s="143" t="s">
        <v>239</v>
      </c>
      <c r="R385" s="931"/>
      <c r="S385" s="894"/>
      <c r="T385" s="14"/>
    </row>
    <row r="386" spans="1:20" customFormat="1" ht="48">
      <c r="A386" s="953"/>
      <c r="B386" s="924"/>
      <c r="C386" s="955"/>
      <c r="D386" s="13">
        <v>3</v>
      </c>
      <c r="E386" s="17" t="s">
        <v>240</v>
      </c>
      <c r="F386" s="13" t="s">
        <v>229</v>
      </c>
      <c r="G386" s="13" t="s">
        <v>230</v>
      </c>
      <c r="H386" s="13" t="s">
        <v>241</v>
      </c>
      <c r="I386" s="7">
        <v>42242</v>
      </c>
      <c r="J386" s="12">
        <v>1</v>
      </c>
      <c r="K386" s="24"/>
      <c r="L386" s="882"/>
      <c r="M386" s="9" t="s">
        <v>6</v>
      </c>
      <c r="N386" s="6"/>
      <c r="O386" s="149"/>
      <c r="P386" s="149"/>
      <c r="Q386" s="143" t="s">
        <v>242</v>
      </c>
      <c r="R386" s="931"/>
      <c r="S386" s="894"/>
      <c r="T386" s="14"/>
    </row>
    <row r="387" spans="1:20" customFormat="1" ht="48">
      <c r="A387" s="953"/>
      <c r="B387" s="924"/>
      <c r="C387" s="955"/>
      <c r="D387" s="13">
        <v>3</v>
      </c>
      <c r="E387" s="17" t="s">
        <v>243</v>
      </c>
      <c r="F387" s="13" t="s">
        <v>229</v>
      </c>
      <c r="G387" s="13" t="s">
        <v>230</v>
      </c>
      <c r="H387" s="13"/>
      <c r="I387" s="7">
        <v>42460</v>
      </c>
      <c r="J387" s="12">
        <v>1</v>
      </c>
      <c r="K387" s="24"/>
      <c r="L387" s="882"/>
      <c r="M387" s="9" t="s">
        <v>6</v>
      </c>
      <c r="N387" s="6"/>
      <c r="O387" s="149"/>
      <c r="P387" s="149"/>
      <c r="Q387" s="143" t="s">
        <v>244</v>
      </c>
      <c r="R387" s="931"/>
      <c r="S387" s="894"/>
      <c r="T387" s="14"/>
    </row>
    <row r="388" spans="1:20" customFormat="1" ht="36">
      <c r="A388" s="953"/>
      <c r="B388" s="924"/>
      <c r="C388" s="955"/>
      <c r="D388" s="13">
        <v>3</v>
      </c>
      <c r="E388" s="17" t="s">
        <v>245</v>
      </c>
      <c r="F388" s="13" t="s">
        <v>229</v>
      </c>
      <c r="G388" s="13" t="s">
        <v>230</v>
      </c>
      <c r="H388" s="13"/>
      <c r="I388" s="7">
        <v>42242</v>
      </c>
      <c r="J388" s="11">
        <v>1</v>
      </c>
      <c r="K388" s="24"/>
      <c r="L388" s="882"/>
      <c r="M388" s="9" t="s">
        <v>6</v>
      </c>
      <c r="N388" s="6"/>
      <c r="O388" s="149"/>
      <c r="P388" s="149"/>
      <c r="Q388" s="143" t="s">
        <v>246</v>
      </c>
      <c r="R388" s="931"/>
      <c r="S388" s="894"/>
      <c r="T388" s="14"/>
    </row>
    <row r="389" spans="1:20" customFormat="1" ht="48">
      <c r="A389" s="953"/>
      <c r="B389" s="924"/>
      <c r="C389" s="955"/>
      <c r="D389" s="4">
        <v>3</v>
      </c>
      <c r="E389" s="17" t="s">
        <v>247</v>
      </c>
      <c r="F389" s="13" t="s">
        <v>229</v>
      </c>
      <c r="G389" s="13" t="s">
        <v>230</v>
      </c>
      <c r="H389" s="13"/>
      <c r="I389" s="7">
        <v>42242</v>
      </c>
      <c r="J389" s="12">
        <v>1</v>
      </c>
      <c r="K389" s="24"/>
      <c r="L389" s="882"/>
      <c r="M389" s="9" t="s">
        <v>6</v>
      </c>
      <c r="N389" s="6"/>
      <c r="O389" s="149"/>
      <c r="P389" s="149"/>
      <c r="Q389" s="143" t="s">
        <v>248</v>
      </c>
      <c r="R389" s="931"/>
      <c r="S389" s="894"/>
      <c r="T389" s="14"/>
    </row>
    <row r="390" spans="1:20" customFormat="1" ht="48">
      <c r="A390" s="953"/>
      <c r="B390" s="924"/>
      <c r="C390" s="955"/>
      <c r="D390" s="4">
        <v>3</v>
      </c>
      <c r="E390" s="17" t="s">
        <v>249</v>
      </c>
      <c r="F390" s="13" t="s">
        <v>229</v>
      </c>
      <c r="G390" s="13" t="s">
        <v>230</v>
      </c>
      <c r="H390" s="13"/>
      <c r="I390" s="7">
        <v>42460</v>
      </c>
      <c r="J390" s="12">
        <v>1</v>
      </c>
      <c r="K390" s="24"/>
      <c r="L390" s="882"/>
      <c r="M390" s="9" t="s">
        <v>6</v>
      </c>
      <c r="N390" s="6"/>
      <c r="O390" s="149"/>
      <c r="P390" s="149"/>
      <c r="Q390" s="143" t="s">
        <v>250</v>
      </c>
      <c r="R390" s="931"/>
      <c r="S390" s="894"/>
      <c r="T390" s="14"/>
    </row>
    <row r="391" spans="1:20" customFormat="1" ht="48">
      <c r="A391" s="953"/>
      <c r="B391" s="924"/>
      <c r="C391" s="955"/>
      <c r="D391" s="13">
        <v>3</v>
      </c>
      <c r="E391" s="17" t="s">
        <v>251</v>
      </c>
      <c r="F391" s="13" t="s">
        <v>229</v>
      </c>
      <c r="G391" s="13" t="s">
        <v>230</v>
      </c>
      <c r="H391" s="13" t="s">
        <v>252</v>
      </c>
      <c r="I391" s="7">
        <v>42242</v>
      </c>
      <c r="J391" s="12">
        <v>1</v>
      </c>
      <c r="K391" s="24"/>
      <c r="L391" s="882"/>
      <c r="M391" s="9" t="s">
        <v>6</v>
      </c>
      <c r="N391" s="6"/>
      <c r="O391" s="149"/>
      <c r="P391" s="149"/>
      <c r="Q391" s="143" t="s">
        <v>248</v>
      </c>
      <c r="R391" s="931"/>
      <c r="S391" s="894"/>
      <c r="T391" s="14"/>
    </row>
    <row r="392" spans="1:20" customFormat="1" ht="48">
      <c r="A392" s="900"/>
      <c r="B392" s="925"/>
      <c r="C392" s="956"/>
      <c r="D392" s="13">
        <v>3</v>
      </c>
      <c r="E392" s="17" t="s">
        <v>253</v>
      </c>
      <c r="F392" s="13" t="s">
        <v>229</v>
      </c>
      <c r="G392" s="13" t="s">
        <v>230</v>
      </c>
      <c r="H392" s="13"/>
      <c r="I392" s="7">
        <v>42242</v>
      </c>
      <c r="J392" s="12">
        <v>1</v>
      </c>
      <c r="K392" s="24"/>
      <c r="L392" s="930"/>
      <c r="M392" s="9" t="s">
        <v>6</v>
      </c>
      <c r="N392" s="6"/>
      <c r="O392" s="149"/>
      <c r="P392" s="149"/>
      <c r="Q392" s="143" t="s">
        <v>254</v>
      </c>
      <c r="R392" s="912"/>
      <c r="S392" s="895"/>
      <c r="T392" s="14"/>
    </row>
    <row r="394" spans="1:20">
      <c r="A394" s="2" t="s">
        <v>643</v>
      </c>
    </row>
    <row r="395" spans="1:20" customFormat="1">
      <c r="A395" s="39" t="s">
        <v>587</v>
      </c>
      <c r="B395" s="39"/>
      <c r="C395" s="54">
        <f>C396</f>
        <v>62845</v>
      </c>
      <c r="D395" s="54"/>
      <c r="E395" s="54"/>
      <c r="F395" s="54"/>
      <c r="G395" s="54"/>
      <c r="H395" s="54"/>
      <c r="I395" s="54"/>
      <c r="J395" s="46">
        <f>SUMIF(M396:M408,"действующий",J396:J408)+SUMIF(M396:M408,"планируемый к открытию",J396:J408)</f>
        <v>19</v>
      </c>
      <c r="K395" s="54"/>
      <c r="L395" s="57" t="str">
        <f>L396</f>
        <v/>
      </c>
      <c r="M395" s="54"/>
      <c r="N395" s="54"/>
      <c r="O395" s="54"/>
      <c r="P395" s="54"/>
      <c r="Q395" s="54"/>
      <c r="R395" s="52">
        <f>S395/C395</f>
        <v>1</v>
      </c>
      <c r="S395" s="56">
        <f>S396</f>
        <v>62845</v>
      </c>
      <c r="T395" s="14"/>
    </row>
    <row r="396" spans="1:20" customFormat="1" ht="72">
      <c r="A396" s="952">
        <v>39</v>
      </c>
      <c r="B396" s="901" t="s">
        <v>227</v>
      </c>
      <c r="C396" s="954">
        <v>62845</v>
      </c>
      <c r="D396" s="13">
        <v>1</v>
      </c>
      <c r="E396" s="17" t="s">
        <v>228</v>
      </c>
      <c r="F396" s="13" t="s">
        <v>229</v>
      </c>
      <c r="G396" s="13" t="s">
        <v>230</v>
      </c>
      <c r="H396" s="13" t="s">
        <v>231</v>
      </c>
      <c r="I396" s="7">
        <v>41998</v>
      </c>
      <c r="J396" s="23">
        <v>5</v>
      </c>
      <c r="K396" s="24"/>
      <c r="L396" s="929" t="str">
        <f>IF(R396&lt;1,ROUNDUP((C396-S396)/5000,0),"")</f>
        <v/>
      </c>
      <c r="M396" s="9" t="s">
        <v>6</v>
      </c>
      <c r="N396" s="6"/>
      <c r="O396" s="149"/>
      <c r="P396" s="149"/>
      <c r="Q396" s="143" t="s">
        <v>31</v>
      </c>
      <c r="R396" s="911">
        <f>S396/C396</f>
        <v>1</v>
      </c>
      <c r="S396" s="893">
        <f>IF(SUMIF(M396:M408,"действующий",J396:J408)*5000/C396&gt;1,C396,SUMIF(M396:M408,"действующий",J396:J408)*5000)</f>
        <v>62845</v>
      </c>
      <c r="T396" s="14"/>
    </row>
    <row r="397" spans="1:20" customFormat="1" ht="24">
      <c r="A397" s="953"/>
      <c r="B397" s="944"/>
      <c r="C397" s="955"/>
      <c r="D397" s="13" t="s">
        <v>543</v>
      </c>
      <c r="E397" s="17" t="s">
        <v>228</v>
      </c>
      <c r="F397" s="13"/>
      <c r="G397" s="13"/>
      <c r="H397" s="13"/>
      <c r="I397" s="7"/>
      <c r="J397" s="23">
        <v>1</v>
      </c>
      <c r="K397" s="24"/>
      <c r="L397" s="882"/>
      <c r="M397" s="9" t="s">
        <v>7</v>
      </c>
      <c r="N397" s="6"/>
      <c r="O397" s="149"/>
      <c r="P397" s="149"/>
      <c r="Q397" s="143"/>
      <c r="R397" s="931"/>
      <c r="S397" s="894"/>
      <c r="T397" s="14"/>
    </row>
    <row r="398" spans="1:20" customFormat="1" ht="72">
      <c r="A398" s="953"/>
      <c r="B398" s="924"/>
      <c r="C398" s="955"/>
      <c r="D398" s="13">
        <v>1</v>
      </c>
      <c r="E398" s="17" t="s">
        <v>232</v>
      </c>
      <c r="F398" s="13" t="s">
        <v>229</v>
      </c>
      <c r="G398" s="13" t="s">
        <v>230</v>
      </c>
      <c r="H398" s="13" t="s">
        <v>233</v>
      </c>
      <c r="I398" s="7">
        <v>42363</v>
      </c>
      <c r="J398" s="11">
        <v>5</v>
      </c>
      <c r="K398" s="24"/>
      <c r="L398" s="882"/>
      <c r="M398" s="9" t="s">
        <v>6</v>
      </c>
      <c r="N398" s="6"/>
      <c r="O398" s="149"/>
      <c r="P398" s="149"/>
      <c r="Q398" s="143" t="s">
        <v>31</v>
      </c>
      <c r="R398" s="931"/>
      <c r="S398" s="894"/>
      <c r="T398" s="14"/>
    </row>
    <row r="399" spans="1:20" customFormat="1" ht="48">
      <c r="A399" s="953"/>
      <c r="B399" s="924"/>
      <c r="C399" s="955"/>
      <c r="D399" s="13">
        <v>3</v>
      </c>
      <c r="E399" s="17" t="s">
        <v>234</v>
      </c>
      <c r="F399" s="13" t="s">
        <v>229</v>
      </c>
      <c r="G399" s="13" t="s">
        <v>230</v>
      </c>
      <c r="H399" s="13" t="s">
        <v>235</v>
      </c>
      <c r="I399" s="7">
        <v>42242</v>
      </c>
      <c r="J399" s="12">
        <v>1</v>
      </c>
      <c r="K399" s="24"/>
      <c r="L399" s="882"/>
      <c r="M399" s="9" t="s">
        <v>6</v>
      </c>
      <c r="N399" s="6"/>
      <c r="O399" s="149"/>
      <c r="P399" s="149"/>
      <c r="Q399" s="143" t="s">
        <v>236</v>
      </c>
      <c r="R399" s="931"/>
      <c r="S399" s="894"/>
      <c r="T399" s="14"/>
    </row>
    <row r="400" spans="1:20" customFormat="1" ht="48">
      <c r="A400" s="953"/>
      <c r="B400" s="924"/>
      <c r="C400" s="955"/>
      <c r="D400" s="13">
        <v>3</v>
      </c>
      <c r="E400" s="17" t="s">
        <v>237</v>
      </c>
      <c r="F400" s="13" t="s">
        <v>229</v>
      </c>
      <c r="G400" s="13" t="s">
        <v>230</v>
      </c>
      <c r="H400" s="13" t="s">
        <v>238</v>
      </c>
      <c r="I400" s="7">
        <v>42460</v>
      </c>
      <c r="J400" s="12">
        <v>1</v>
      </c>
      <c r="K400" s="24"/>
      <c r="L400" s="882"/>
      <c r="M400" s="9" t="s">
        <v>6</v>
      </c>
      <c r="N400" s="6"/>
      <c r="O400" s="149"/>
      <c r="P400" s="149"/>
      <c r="Q400" s="143" t="s">
        <v>239</v>
      </c>
      <c r="R400" s="931"/>
      <c r="S400" s="894"/>
      <c r="T400" s="14"/>
    </row>
    <row r="401" spans="1:20" customFormat="1" ht="48">
      <c r="A401" s="953"/>
      <c r="B401" s="924"/>
      <c r="C401" s="955"/>
      <c r="D401" s="13">
        <v>3</v>
      </c>
      <c r="E401" s="17" t="s">
        <v>240</v>
      </c>
      <c r="F401" s="13" t="s">
        <v>229</v>
      </c>
      <c r="G401" s="13" t="s">
        <v>230</v>
      </c>
      <c r="H401" s="13" t="s">
        <v>241</v>
      </c>
      <c r="I401" s="7">
        <v>42242</v>
      </c>
      <c r="J401" s="12">
        <v>1</v>
      </c>
      <c r="K401" s="24"/>
      <c r="L401" s="882"/>
      <c r="M401" s="9" t="s">
        <v>6</v>
      </c>
      <c r="N401" s="6"/>
      <c r="O401" s="149"/>
      <c r="P401" s="149"/>
      <c r="Q401" s="143" t="s">
        <v>242</v>
      </c>
      <c r="R401" s="931"/>
      <c r="S401" s="894"/>
      <c r="T401" s="14"/>
    </row>
    <row r="402" spans="1:20" customFormat="1" ht="48">
      <c r="A402" s="953"/>
      <c r="B402" s="924"/>
      <c r="C402" s="955"/>
      <c r="D402" s="13">
        <v>3</v>
      </c>
      <c r="E402" s="17" t="s">
        <v>243</v>
      </c>
      <c r="F402" s="13" t="s">
        <v>229</v>
      </c>
      <c r="G402" s="13" t="s">
        <v>230</v>
      </c>
      <c r="H402" s="13"/>
      <c r="I402" s="7">
        <v>42460</v>
      </c>
      <c r="J402" s="12">
        <v>1</v>
      </c>
      <c r="K402" s="24"/>
      <c r="L402" s="882"/>
      <c r="M402" s="9" t="s">
        <v>6</v>
      </c>
      <c r="N402" s="6"/>
      <c r="O402" s="149"/>
      <c r="P402" s="149"/>
      <c r="Q402" s="143" t="s">
        <v>244</v>
      </c>
      <c r="R402" s="931"/>
      <c r="S402" s="894"/>
      <c r="T402" s="14"/>
    </row>
    <row r="403" spans="1:20" customFormat="1" ht="36">
      <c r="A403" s="953"/>
      <c r="B403" s="924"/>
      <c r="C403" s="955"/>
      <c r="D403" s="13">
        <v>3</v>
      </c>
      <c r="E403" s="17" t="s">
        <v>245</v>
      </c>
      <c r="F403" s="13" t="s">
        <v>229</v>
      </c>
      <c r="G403" s="13" t="s">
        <v>230</v>
      </c>
      <c r="H403" s="13"/>
      <c r="I403" s="7">
        <v>42242</v>
      </c>
      <c r="J403" s="11">
        <v>1</v>
      </c>
      <c r="K403" s="24"/>
      <c r="L403" s="882"/>
      <c r="M403" s="9" t="s">
        <v>6</v>
      </c>
      <c r="N403" s="6"/>
      <c r="O403" s="149"/>
      <c r="P403" s="149"/>
      <c r="Q403" s="143" t="s">
        <v>246</v>
      </c>
      <c r="R403" s="931"/>
      <c r="S403" s="894"/>
      <c r="T403" s="14"/>
    </row>
    <row r="404" spans="1:20" customFormat="1" ht="48">
      <c r="A404" s="953"/>
      <c r="B404" s="924"/>
      <c r="C404" s="955"/>
      <c r="D404" s="4">
        <v>3</v>
      </c>
      <c r="E404" s="17" t="s">
        <v>247</v>
      </c>
      <c r="F404" s="13" t="s">
        <v>229</v>
      </c>
      <c r="G404" s="13" t="s">
        <v>230</v>
      </c>
      <c r="H404" s="13"/>
      <c r="I404" s="7">
        <v>42242</v>
      </c>
      <c r="J404" s="12">
        <v>1</v>
      </c>
      <c r="K404" s="24"/>
      <c r="L404" s="882"/>
      <c r="M404" s="9" t="s">
        <v>6</v>
      </c>
      <c r="N404" s="6"/>
      <c r="O404" s="149"/>
      <c r="P404" s="149"/>
      <c r="Q404" s="143" t="s">
        <v>248</v>
      </c>
      <c r="R404" s="931"/>
      <c r="S404" s="894"/>
      <c r="T404" s="14"/>
    </row>
    <row r="405" spans="1:20" customFormat="1" ht="48">
      <c r="A405" s="953"/>
      <c r="B405" s="924"/>
      <c r="C405" s="955"/>
      <c r="D405" s="4">
        <v>3</v>
      </c>
      <c r="E405" s="17" t="s">
        <v>249</v>
      </c>
      <c r="F405" s="13" t="s">
        <v>229</v>
      </c>
      <c r="G405" s="13" t="s">
        <v>230</v>
      </c>
      <c r="H405" s="13"/>
      <c r="I405" s="7">
        <v>42460</v>
      </c>
      <c r="J405" s="12">
        <v>1</v>
      </c>
      <c r="K405" s="24"/>
      <c r="L405" s="882"/>
      <c r="M405" s="9" t="s">
        <v>6</v>
      </c>
      <c r="N405" s="6"/>
      <c r="O405" s="149"/>
      <c r="P405" s="149"/>
      <c r="Q405" s="143" t="s">
        <v>250</v>
      </c>
      <c r="R405" s="931"/>
      <c r="S405" s="894"/>
      <c r="T405" s="14"/>
    </row>
    <row r="406" spans="1:20" customFormat="1" ht="24">
      <c r="A406" s="953"/>
      <c r="B406" s="924"/>
      <c r="C406" s="955"/>
      <c r="D406" s="4" t="s">
        <v>544</v>
      </c>
      <c r="E406" s="17" t="s">
        <v>249</v>
      </c>
      <c r="F406" s="13"/>
      <c r="G406" s="13"/>
      <c r="H406" s="13"/>
      <c r="I406" s="7"/>
      <c r="J406" s="12">
        <v>-1</v>
      </c>
      <c r="K406" s="24"/>
      <c r="L406" s="882"/>
      <c r="M406" s="9" t="s">
        <v>7</v>
      </c>
      <c r="N406" s="6"/>
      <c r="O406" s="149"/>
      <c r="P406" s="149"/>
      <c r="Q406" s="143"/>
      <c r="R406" s="931"/>
      <c r="S406" s="894"/>
      <c r="T406" s="14"/>
    </row>
    <row r="407" spans="1:20" customFormat="1" ht="48">
      <c r="A407" s="953"/>
      <c r="B407" s="924"/>
      <c r="C407" s="955"/>
      <c r="D407" s="13">
        <v>3</v>
      </c>
      <c r="E407" s="17" t="s">
        <v>251</v>
      </c>
      <c r="F407" s="13" t="s">
        <v>229</v>
      </c>
      <c r="G407" s="13" t="s">
        <v>230</v>
      </c>
      <c r="H407" s="13" t="s">
        <v>252</v>
      </c>
      <c r="I407" s="7">
        <v>42242</v>
      </c>
      <c r="J407" s="12">
        <v>1</v>
      </c>
      <c r="K407" s="24"/>
      <c r="L407" s="882"/>
      <c r="M407" s="9" t="s">
        <v>6</v>
      </c>
      <c r="N407" s="6"/>
      <c r="O407" s="149"/>
      <c r="P407" s="149"/>
      <c r="Q407" s="143" t="s">
        <v>248</v>
      </c>
      <c r="R407" s="931"/>
      <c r="S407" s="894"/>
      <c r="T407" s="14"/>
    </row>
    <row r="408" spans="1:20" customFormat="1" ht="48">
      <c r="A408" s="900"/>
      <c r="B408" s="925"/>
      <c r="C408" s="956"/>
      <c r="D408" s="13">
        <v>3</v>
      </c>
      <c r="E408" s="17" t="s">
        <v>253</v>
      </c>
      <c r="F408" s="13" t="s">
        <v>229</v>
      </c>
      <c r="G408" s="13" t="s">
        <v>230</v>
      </c>
      <c r="H408" s="13"/>
      <c r="I408" s="7">
        <v>42242</v>
      </c>
      <c r="J408" s="12">
        <v>1</v>
      </c>
      <c r="K408" s="24"/>
      <c r="L408" s="930"/>
      <c r="M408" s="9" t="s">
        <v>6</v>
      </c>
      <c r="N408" s="6"/>
      <c r="O408" s="149"/>
      <c r="P408" s="149"/>
      <c r="Q408" s="143" t="s">
        <v>254</v>
      </c>
      <c r="R408" s="912"/>
      <c r="S408" s="895"/>
      <c r="T408" s="14"/>
    </row>
    <row r="410" spans="1:20">
      <c r="A410" s="117" t="s">
        <v>588</v>
      </c>
    </row>
    <row r="411" spans="1:20">
      <c r="A411" s="2" t="s">
        <v>724</v>
      </c>
    </row>
    <row r="412" spans="1:20">
      <c r="A412" s="2" t="s">
        <v>725</v>
      </c>
    </row>
    <row r="413" spans="1:20">
      <c r="A413" s="2" t="s">
        <v>642</v>
      </c>
    </row>
    <row r="414" spans="1:20" customFormat="1">
      <c r="A414" s="39" t="s">
        <v>588</v>
      </c>
      <c r="B414" s="39"/>
      <c r="C414" s="54">
        <f>C415</f>
        <v>24808</v>
      </c>
      <c r="D414" s="54"/>
      <c r="E414" s="54"/>
      <c r="F414" s="54"/>
      <c r="G414" s="54"/>
      <c r="H414" s="54"/>
      <c r="I414" s="54"/>
      <c r="J414" s="46">
        <f>SUMIF(M415:M418,"действующий",J415:J418)+SUMIF(M415:M418,"планируемый к открытию",J415:J418)</f>
        <v>15</v>
      </c>
      <c r="K414" s="54"/>
      <c r="L414" s="57" t="str">
        <f>L415</f>
        <v/>
      </c>
      <c r="M414" s="54"/>
      <c r="N414" s="54"/>
      <c r="O414" s="54"/>
      <c r="P414" s="54"/>
      <c r="Q414" s="54"/>
      <c r="R414" s="52">
        <f>S414/C414</f>
        <v>1</v>
      </c>
      <c r="S414" s="56">
        <f>S415</f>
        <v>24808</v>
      </c>
      <c r="T414" s="14"/>
    </row>
    <row r="415" spans="1:20" customFormat="1" ht="72">
      <c r="A415" s="864">
        <v>40</v>
      </c>
      <c r="B415" s="865" t="s">
        <v>255</v>
      </c>
      <c r="C415" s="867">
        <v>24808</v>
      </c>
      <c r="D415" s="133">
        <v>1</v>
      </c>
      <c r="E415" s="30" t="s">
        <v>256</v>
      </c>
      <c r="F415" s="133" t="s">
        <v>257</v>
      </c>
      <c r="G415" s="133" t="s">
        <v>258</v>
      </c>
      <c r="H415" s="133" t="s">
        <v>259</v>
      </c>
      <c r="I415" s="31">
        <v>40933</v>
      </c>
      <c r="J415" s="133">
        <v>11</v>
      </c>
      <c r="K415" s="24"/>
      <c r="L415" s="868" t="str">
        <f>IF(R415&lt;1,ROUNDUP((C415-S415)/5000,0),"")</f>
        <v/>
      </c>
      <c r="M415" s="134" t="s">
        <v>6</v>
      </c>
      <c r="N415" s="32">
        <v>148</v>
      </c>
      <c r="O415" s="149" t="s">
        <v>610</v>
      </c>
      <c r="P415" s="149"/>
      <c r="Q415" s="148" t="s">
        <v>31</v>
      </c>
      <c r="R415" s="869">
        <f>S415/C415</f>
        <v>1</v>
      </c>
      <c r="S415" s="870">
        <f>IF(SUMIF(M415:M418,"действующий",J415:J418)*5000/C415&gt;1,C415,SUMIF(M415:M418,"действующий",J415:J418)*5000)</f>
        <v>24808</v>
      </c>
      <c r="T415" s="15"/>
    </row>
    <row r="416" spans="1:20" customFormat="1" ht="36">
      <c r="A416" s="864"/>
      <c r="B416" s="866"/>
      <c r="C416" s="867"/>
      <c r="D416" s="133">
        <v>3</v>
      </c>
      <c r="E416" s="30" t="s">
        <v>260</v>
      </c>
      <c r="F416" s="133" t="s">
        <v>261</v>
      </c>
      <c r="G416" s="133" t="s">
        <v>258</v>
      </c>
      <c r="H416" s="133" t="s">
        <v>262</v>
      </c>
      <c r="I416" s="82">
        <v>42186</v>
      </c>
      <c r="J416" s="133">
        <v>1</v>
      </c>
      <c r="K416" s="24"/>
      <c r="L416" s="868"/>
      <c r="M416" s="134" t="s">
        <v>6</v>
      </c>
      <c r="N416" s="32"/>
      <c r="O416" s="149"/>
      <c r="P416" s="149"/>
      <c r="Q416" s="148" t="s">
        <v>263</v>
      </c>
      <c r="R416" s="869"/>
      <c r="S416" s="870"/>
      <c r="T416" s="15"/>
    </row>
    <row r="417" spans="1:20" customFormat="1" ht="48">
      <c r="A417" s="864"/>
      <c r="B417" s="866"/>
      <c r="C417" s="867"/>
      <c r="D417" s="133">
        <v>3</v>
      </c>
      <c r="E417" s="30" t="s">
        <v>264</v>
      </c>
      <c r="F417" s="133" t="s">
        <v>265</v>
      </c>
      <c r="G417" s="133" t="s">
        <v>258</v>
      </c>
      <c r="H417" s="133" t="s">
        <v>266</v>
      </c>
      <c r="I417" s="82">
        <v>41883</v>
      </c>
      <c r="J417" s="133">
        <v>2</v>
      </c>
      <c r="K417" s="24"/>
      <c r="L417" s="868"/>
      <c r="M417" s="134" t="s">
        <v>6</v>
      </c>
      <c r="N417" s="32"/>
      <c r="O417" s="149"/>
      <c r="P417" s="149"/>
      <c r="Q417" s="148" t="s">
        <v>267</v>
      </c>
      <c r="R417" s="869"/>
      <c r="S417" s="870"/>
      <c r="T417" s="15"/>
    </row>
    <row r="418" spans="1:20" customFormat="1" ht="36">
      <c r="A418" s="864"/>
      <c r="B418" s="866"/>
      <c r="C418" s="867"/>
      <c r="D418" s="133">
        <v>3</v>
      </c>
      <c r="E418" s="30" t="s">
        <v>268</v>
      </c>
      <c r="F418" s="133" t="s">
        <v>269</v>
      </c>
      <c r="G418" s="133" t="s">
        <v>258</v>
      </c>
      <c r="H418" s="133" t="s">
        <v>270</v>
      </c>
      <c r="I418" s="82">
        <v>42186</v>
      </c>
      <c r="J418" s="133">
        <v>1</v>
      </c>
      <c r="K418" s="24"/>
      <c r="L418" s="868"/>
      <c r="M418" s="134" t="s">
        <v>6</v>
      </c>
      <c r="N418" s="32"/>
      <c r="O418" s="149"/>
      <c r="P418" s="149"/>
      <c r="Q418" s="148" t="s">
        <v>271</v>
      </c>
      <c r="R418" s="869"/>
      <c r="S418" s="870"/>
      <c r="T418" s="15"/>
    </row>
    <row r="420" spans="1:20">
      <c r="A420" s="2" t="s">
        <v>643</v>
      </c>
    </row>
    <row r="421" spans="1:20" customFormat="1">
      <c r="A421" s="39" t="s">
        <v>588</v>
      </c>
      <c r="B421" s="39"/>
      <c r="C421" s="54">
        <f>C422</f>
        <v>24808</v>
      </c>
      <c r="D421" s="54"/>
      <c r="E421" s="54"/>
      <c r="F421" s="54"/>
      <c r="G421" s="54"/>
      <c r="H421" s="54"/>
      <c r="I421" s="54"/>
      <c r="J421" s="46">
        <f>SUMIF(M422:M426,"действующий",J422:J426)+SUMIF(M422:M426,"планируемый к открытию",J422:J426)</f>
        <v>13</v>
      </c>
      <c r="K421" s="54"/>
      <c r="L421" s="57" t="str">
        <f>L422</f>
        <v/>
      </c>
      <c r="M421" s="54"/>
      <c r="N421" s="54"/>
      <c r="O421" s="54"/>
      <c r="P421" s="54"/>
      <c r="Q421" s="54"/>
      <c r="R421" s="52">
        <f>S421/C421</f>
        <v>1</v>
      </c>
      <c r="S421" s="56">
        <f>S422</f>
        <v>24808</v>
      </c>
      <c r="T421" s="14"/>
    </row>
    <row r="422" spans="1:20" customFormat="1" ht="72">
      <c r="A422" s="952">
        <v>40</v>
      </c>
      <c r="B422" s="901" t="s">
        <v>255</v>
      </c>
      <c r="C422" s="926">
        <v>24808</v>
      </c>
      <c r="D422" s="13">
        <v>1</v>
      </c>
      <c r="E422" s="17" t="s">
        <v>256</v>
      </c>
      <c r="F422" s="186" t="s">
        <v>257</v>
      </c>
      <c r="G422" s="186" t="s">
        <v>258</v>
      </c>
      <c r="H422" s="186" t="s">
        <v>259</v>
      </c>
      <c r="I422" s="7">
        <v>40933</v>
      </c>
      <c r="J422" s="12">
        <v>11</v>
      </c>
      <c r="K422" s="24"/>
      <c r="L422" s="934" t="str">
        <f>IF(R422&lt;1,ROUNDUP((C422-S422)/5000,0),"")</f>
        <v/>
      </c>
      <c r="M422" s="9" t="s">
        <v>6</v>
      </c>
      <c r="N422" s="36">
        <v>148</v>
      </c>
      <c r="O422" s="189" t="s">
        <v>610</v>
      </c>
      <c r="P422" s="189"/>
      <c r="Q422" s="190" t="s">
        <v>31</v>
      </c>
      <c r="R422" s="911">
        <f>S422/C422</f>
        <v>1</v>
      </c>
      <c r="S422" s="893">
        <f>IF(SUMIF(M422:M426,"действующий",J422:J426)*5000/C422&gt;1,C422,SUMIF(M422:M426,"действующий",J422:J426)*5000)</f>
        <v>24808</v>
      </c>
      <c r="T422" s="15"/>
    </row>
    <row r="423" spans="1:20" customFormat="1" ht="24">
      <c r="A423" s="953"/>
      <c r="B423" s="944"/>
      <c r="C423" s="927"/>
      <c r="D423" s="13" t="s">
        <v>543</v>
      </c>
      <c r="E423" s="17" t="s">
        <v>256</v>
      </c>
      <c r="F423" s="186"/>
      <c r="G423" s="186"/>
      <c r="H423" s="186"/>
      <c r="I423" s="7"/>
      <c r="J423" s="12">
        <v>-2</v>
      </c>
      <c r="K423" s="24"/>
      <c r="L423" s="957"/>
      <c r="M423" s="9" t="s">
        <v>7</v>
      </c>
      <c r="N423" s="36"/>
      <c r="O423" s="189"/>
      <c r="P423" s="189"/>
      <c r="Q423" s="190"/>
      <c r="R423" s="931"/>
      <c r="S423" s="894"/>
      <c r="T423" s="15"/>
    </row>
    <row r="424" spans="1:20" customFormat="1" ht="36">
      <c r="A424" s="953"/>
      <c r="B424" s="924"/>
      <c r="C424" s="927"/>
      <c r="D424" s="13">
        <v>3</v>
      </c>
      <c r="E424" s="17" t="s">
        <v>260</v>
      </c>
      <c r="F424" s="13" t="s">
        <v>261</v>
      </c>
      <c r="G424" s="13" t="s">
        <v>258</v>
      </c>
      <c r="H424" s="13" t="s">
        <v>262</v>
      </c>
      <c r="I424" s="8">
        <v>42186</v>
      </c>
      <c r="J424" s="12">
        <v>1</v>
      </c>
      <c r="K424" s="24"/>
      <c r="L424" s="957"/>
      <c r="M424" s="9" t="s">
        <v>6</v>
      </c>
      <c r="N424" s="6"/>
      <c r="O424" s="189"/>
      <c r="P424" s="189"/>
      <c r="Q424" s="190" t="s">
        <v>722</v>
      </c>
      <c r="R424" s="931"/>
      <c r="S424" s="894"/>
      <c r="T424" s="15"/>
    </row>
    <row r="425" spans="1:20" customFormat="1" ht="36">
      <c r="A425" s="953"/>
      <c r="B425" s="924"/>
      <c r="C425" s="927"/>
      <c r="D425" s="13">
        <v>3</v>
      </c>
      <c r="E425" s="17" t="s">
        <v>264</v>
      </c>
      <c r="F425" s="13" t="s">
        <v>265</v>
      </c>
      <c r="G425" s="13" t="s">
        <v>258</v>
      </c>
      <c r="H425" s="13" t="s">
        <v>266</v>
      </c>
      <c r="I425" s="8">
        <v>41883</v>
      </c>
      <c r="J425" s="12">
        <v>2</v>
      </c>
      <c r="K425" s="24"/>
      <c r="L425" s="957"/>
      <c r="M425" s="9" t="s">
        <v>6</v>
      </c>
      <c r="N425" s="6"/>
      <c r="O425" s="189"/>
      <c r="P425" s="189"/>
      <c r="Q425" s="190" t="s">
        <v>723</v>
      </c>
      <c r="R425" s="931"/>
      <c r="S425" s="894"/>
      <c r="T425" s="15"/>
    </row>
    <row r="426" spans="1:20" customFormat="1" ht="36">
      <c r="A426" s="900"/>
      <c r="B426" s="925"/>
      <c r="C426" s="928"/>
      <c r="D426" s="13">
        <v>3</v>
      </c>
      <c r="E426" s="17" t="s">
        <v>268</v>
      </c>
      <c r="F426" s="13" t="s">
        <v>269</v>
      </c>
      <c r="G426" s="13" t="s">
        <v>258</v>
      </c>
      <c r="H426" s="13" t="s">
        <v>270</v>
      </c>
      <c r="I426" s="8">
        <v>42186</v>
      </c>
      <c r="J426" s="12">
        <v>1</v>
      </c>
      <c r="K426" s="24"/>
      <c r="L426" s="935"/>
      <c r="M426" s="9" t="s">
        <v>6</v>
      </c>
      <c r="N426" s="6"/>
      <c r="O426" s="189"/>
      <c r="P426" s="189"/>
      <c r="Q426" s="190" t="s">
        <v>721</v>
      </c>
      <c r="R426" s="912"/>
      <c r="S426" s="895"/>
      <c r="T426" s="15"/>
    </row>
    <row r="428" spans="1:20">
      <c r="A428" s="117" t="s">
        <v>589</v>
      </c>
    </row>
    <row r="429" spans="1:20">
      <c r="A429" s="2" t="s">
        <v>692</v>
      </c>
    </row>
    <row r="430" spans="1:20">
      <c r="A430" s="2" t="s">
        <v>683</v>
      </c>
    </row>
    <row r="431" spans="1:20">
      <c r="A431" s="2" t="s">
        <v>642</v>
      </c>
    </row>
    <row r="432" spans="1:20" customFormat="1">
      <c r="A432" s="39" t="s">
        <v>589</v>
      </c>
      <c r="B432" s="39"/>
      <c r="C432" s="54">
        <f>C433</f>
        <v>125929</v>
      </c>
      <c r="D432" s="54"/>
      <c r="E432" s="54"/>
      <c r="F432" s="54"/>
      <c r="G432" s="54"/>
      <c r="H432" s="54"/>
      <c r="I432" s="54"/>
      <c r="J432" s="46">
        <f>SUMIF(M433:M433,"действующий",J433:J433)</f>
        <v>26</v>
      </c>
      <c r="K432" s="54"/>
      <c r="L432" s="57" t="str">
        <f>L433</f>
        <v/>
      </c>
      <c r="M432" s="54"/>
      <c r="N432" s="54"/>
      <c r="O432" s="54"/>
      <c r="P432" s="54"/>
      <c r="Q432" s="54"/>
      <c r="R432" s="52">
        <f>S432/C432</f>
        <v>1</v>
      </c>
      <c r="S432" s="56">
        <f>S433</f>
        <v>125929</v>
      </c>
      <c r="T432" s="14"/>
    </row>
    <row r="433" spans="1:20" customFormat="1" ht="72">
      <c r="A433" s="132">
        <v>41</v>
      </c>
      <c r="B433" s="133" t="s">
        <v>272</v>
      </c>
      <c r="C433" s="133">
        <v>125929</v>
      </c>
      <c r="D433" s="133">
        <v>1</v>
      </c>
      <c r="E433" s="30" t="s">
        <v>273</v>
      </c>
      <c r="F433" s="133" t="s">
        <v>274</v>
      </c>
      <c r="G433" s="133" t="s">
        <v>275</v>
      </c>
      <c r="H433" s="133" t="s">
        <v>276</v>
      </c>
      <c r="I433" s="31">
        <v>41631</v>
      </c>
      <c r="J433" s="171">
        <v>26</v>
      </c>
      <c r="K433" s="27"/>
      <c r="L433" s="134" t="str">
        <f>IF(R433&lt;1,ROUNDUP((C433-S433)/5000,0),"")</f>
        <v/>
      </c>
      <c r="M433" s="134" t="s">
        <v>6</v>
      </c>
      <c r="N433" s="32"/>
      <c r="O433" s="149"/>
      <c r="P433" s="149"/>
      <c r="Q433" s="148" t="s">
        <v>546</v>
      </c>
      <c r="R433" s="131">
        <f>S433/C433</f>
        <v>1</v>
      </c>
      <c r="S433" s="130">
        <f>IF(SUMIF(M433:M433,"действующий",J433:J433)*5000/C433&gt;1,C433,SUMIF(M433:M433,"действующий",J433:J433)*5000)</f>
        <v>125929</v>
      </c>
      <c r="T433" s="15"/>
    </row>
    <row r="435" spans="1:20">
      <c r="A435" s="2" t="s">
        <v>643</v>
      </c>
    </row>
    <row r="436" spans="1:20" customFormat="1">
      <c r="A436" s="39" t="s">
        <v>589</v>
      </c>
      <c r="B436" s="39"/>
      <c r="C436" s="54">
        <f>C437</f>
        <v>125929</v>
      </c>
      <c r="D436" s="54"/>
      <c r="E436" s="54"/>
      <c r="F436" s="54"/>
      <c r="G436" s="54"/>
      <c r="H436" s="54"/>
      <c r="I436" s="54"/>
      <c r="J436" s="46">
        <f>SUMIF(M437:M438,"действующий",J437:J438)</f>
        <v>26</v>
      </c>
      <c r="K436" s="54"/>
      <c r="L436" s="57" t="str">
        <f>L437</f>
        <v/>
      </c>
      <c r="M436" s="54"/>
      <c r="N436" s="54"/>
      <c r="O436" s="54"/>
      <c r="P436" s="54"/>
      <c r="Q436" s="54"/>
      <c r="R436" s="52">
        <f>S436/C436</f>
        <v>1</v>
      </c>
      <c r="S436" s="56">
        <f>S437</f>
        <v>125929</v>
      </c>
      <c r="T436" s="14"/>
    </row>
    <row r="437" spans="1:20" customFormat="1" ht="24">
      <c r="A437" s="864">
        <v>41</v>
      </c>
      <c r="B437" s="865" t="s">
        <v>272</v>
      </c>
      <c r="C437" s="865">
        <v>125929</v>
      </c>
      <c r="D437" s="133" t="s">
        <v>543</v>
      </c>
      <c r="E437" s="30" t="s">
        <v>273</v>
      </c>
      <c r="F437" s="133" t="s">
        <v>274</v>
      </c>
      <c r="G437" s="133" t="s">
        <v>275</v>
      </c>
      <c r="H437" s="133" t="s">
        <v>276</v>
      </c>
      <c r="I437" s="31">
        <v>41631</v>
      </c>
      <c r="J437" s="171">
        <v>26</v>
      </c>
      <c r="K437" s="27">
        <v>42979</v>
      </c>
      <c r="L437" s="868" t="str">
        <f>IF(R437&lt;1,ROUNDUP((C437-S437)/5000,0),"")</f>
        <v/>
      </c>
      <c r="M437" s="134" t="s">
        <v>8</v>
      </c>
      <c r="N437" s="32"/>
      <c r="O437" s="149"/>
      <c r="P437" s="149"/>
      <c r="Q437" s="148"/>
      <c r="R437" s="869">
        <f>S437/C437</f>
        <v>1</v>
      </c>
      <c r="S437" s="870">
        <f>IF(SUMIF(M437:M438,"действующий",J437:J438)*5000/C437&gt;1,C437,SUMIF(M437:M438,"действующий",J437:J438)*5000)</f>
        <v>125929</v>
      </c>
      <c r="T437" s="15"/>
    </row>
    <row r="438" spans="1:20" customFormat="1" ht="72">
      <c r="A438" s="864"/>
      <c r="B438" s="865"/>
      <c r="C438" s="865"/>
      <c r="D438" s="133">
        <v>1</v>
      </c>
      <c r="E438" s="30" t="s">
        <v>560</v>
      </c>
      <c r="F438" s="133" t="s">
        <v>274</v>
      </c>
      <c r="G438" s="133" t="s">
        <v>275</v>
      </c>
      <c r="H438" s="133"/>
      <c r="I438" s="31">
        <v>42979</v>
      </c>
      <c r="J438" s="171">
        <v>26</v>
      </c>
      <c r="K438" s="27"/>
      <c r="L438" s="868"/>
      <c r="M438" s="134" t="s">
        <v>6</v>
      </c>
      <c r="N438" s="32"/>
      <c r="O438" s="149"/>
      <c r="P438" s="149"/>
      <c r="Q438" s="148" t="s">
        <v>546</v>
      </c>
      <c r="R438" s="869"/>
      <c r="S438" s="870"/>
      <c r="T438" s="15"/>
    </row>
    <row r="440" spans="1:20">
      <c r="A440" s="117" t="s">
        <v>590</v>
      </c>
    </row>
    <row r="441" spans="1:20">
      <c r="A441" s="2" t="s">
        <v>693</v>
      </c>
    </row>
    <row r="442" spans="1:20">
      <c r="A442" s="2" t="s">
        <v>683</v>
      </c>
    </row>
    <row r="443" spans="1:20">
      <c r="A443" s="2" t="s">
        <v>642</v>
      </c>
    </row>
    <row r="444" spans="1:20" customFormat="1">
      <c r="A444" s="39" t="s">
        <v>590</v>
      </c>
      <c r="B444" s="39"/>
      <c r="C444" s="54">
        <f>C445</f>
        <v>60412</v>
      </c>
      <c r="D444" s="54"/>
      <c r="E444" s="54"/>
      <c r="F444" s="54"/>
      <c r="G444" s="54"/>
      <c r="H444" s="54"/>
      <c r="I444" s="54"/>
      <c r="J444" s="46">
        <f>SUMIF(M445:M445,"действующий",J445:J445)+SUMIF(M445:M445,"планируемый к открытию",J445:J445)</f>
        <v>12</v>
      </c>
      <c r="K444" s="54"/>
      <c r="L444" s="57">
        <f>L445</f>
        <v>1</v>
      </c>
      <c r="M444" s="54"/>
      <c r="N444" s="54"/>
      <c r="O444" s="54"/>
      <c r="P444" s="54"/>
      <c r="Q444" s="54"/>
      <c r="R444" s="52">
        <f>S444/C444</f>
        <v>0.99318016288154676</v>
      </c>
      <c r="S444" s="56">
        <f>S445</f>
        <v>60000</v>
      </c>
      <c r="T444" s="14"/>
    </row>
    <row r="445" spans="1:20" customFormat="1" ht="72">
      <c r="A445" s="132">
        <v>43</v>
      </c>
      <c r="B445" s="133" t="s">
        <v>277</v>
      </c>
      <c r="C445" s="133">
        <v>60412</v>
      </c>
      <c r="D445" s="133">
        <v>1</v>
      </c>
      <c r="E445" s="30" t="s">
        <v>278</v>
      </c>
      <c r="F445" s="133" t="s">
        <v>279</v>
      </c>
      <c r="G445" s="133" t="s">
        <v>280</v>
      </c>
      <c r="H445" s="133" t="s">
        <v>281</v>
      </c>
      <c r="I445" s="31">
        <v>41635</v>
      </c>
      <c r="J445" s="155">
        <v>12</v>
      </c>
      <c r="K445" s="27"/>
      <c r="L445" s="134">
        <f>IF(R445&lt;1,ROUNDUP((C445-S445)/5000,0),"")</f>
        <v>1</v>
      </c>
      <c r="M445" s="134" t="s">
        <v>6</v>
      </c>
      <c r="N445" s="32"/>
      <c r="O445" s="149" t="s">
        <v>611</v>
      </c>
      <c r="P445" s="149"/>
      <c r="Q445" s="148" t="s">
        <v>31</v>
      </c>
      <c r="R445" s="131">
        <f>S445/C445</f>
        <v>0.99318016288154676</v>
      </c>
      <c r="S445" s="130">
        <f>IF(SUMIF(M445:M445,"действующий",J445:J445)*5000/C445&gt;1,C445,SUMIF(M445:M445,"действующий",J445:J445)*5000)</f>
        <v>60000</v>
      </c>
      <c r="T445" s="15"/>
    </row>
    <row r="447" spans="1:20">
      <c r="A447" s="2" t="s">
        <v>643</v>
      </c>
    </row>
    <row r="448" spans="1:20" customFormat="1">
      <c r="A448" s="39" t="s">
        <v>590</v>
      </c>
      <c r="B448" s="39"/>
      <c r="C448" s="54">
        <f>C449</f>
        <v>60412</v>
      </c>
      <c r="D448" s="54"/>
      <c r="E448" s="54"/>
      <c r="F448" s="54"/>
      <c r="G448" s="54"/>
      <c r="H448" s="54"/>
      <c r="I448" s="54"/>
      <c r="J448" s="46">
        <f>SUMIF(M449:M451,"действующий",J449:J451)+SUMIF(M449:M451,"планируемый к открытию",J449:J451)</f>
        <v>13</v>
      </c>
      <c r="K448" s="54"/>
      <c r="L448" s="57" t="str">
        <f>L449</f>
        <v/>
      </c>
      <c r="M448" s="54"/>
      <c r="N448" s="54"/>
      <c r="O448" s="54"/>
      <c r="P448" s="54"/>
      <c r="Q448" s="54"/>
      <c r="R448" s="52">
        <f>S448/C448</f>
        <v>1</v>
      </c>
      <c r="S448" s="56">
        <f>S449</f>
        <v>60412</v>
      </c>
      <c r="T448" s="14"/>
    </row>
    <row r="449" spans="1:20" customFormat="1" ht="36">
      <c r="A449" s="864">
        <v>43</v>
      </c>
      <c r="B449" s="865" t="s">
        <v>277</v>
      </c>
      <c r="C449" s="865">
        <v>60412</v>
      </c>
      <c r="D449" s="133">
        <v>1</v>
      </c>
      <c r="E449" s="30" t="s">
        <v>278</v>
      </c>
      <c r="F449" s="133" t="s">
        <v>279</v>
      </c>
      <c r="G449" s="133" t="s">
        <v>280</v>
      </c>
      <c r="H449" s="133" t="s">
        <v>281</v>
      </c>
      <c r="I449" s="31">
        <v>41635</v>
      </c>
      <c r="J449" s="155">
        <v>12</v>
      </c>
      <c r="K449" s="27"/>
      <c r="L449" s="868" t="str">
        <f>IF(R449&lt;1,ROUNDUP((C449-S449)/5000,0),"")</f>
        <v/>
      </c>
      <c r="M449" s="134" t="s">
        <v>6</v>
      </c>
      <c r="N449" s="32"/>
      <c r="O449" s="149" t="s">
        <v>611</v>
      </c>
      <c r="P449" s="149"/>
      <c r="Q449" s="958" t="s">
        <v>31</v>
      </c>
      <c r="R449" s="869">
        <f>S449/C449</f>
        <v>1</v>
      </c>
      <c r="S449" s="921">
        <f>IF(SUMIF(M449:M451,"действующий",J449:J451)*5000/C449&gt;1,C449,SUMIF(M449:M451,"действующий",J449:J451)*5000)</f>
        <v>60412</v>
      </c>
      <c r="T449" s="15"/>
    </row>
    <row r="450" spans="1:20" customFormat="1" ht="36">
      <c r="A450" s="864"/>
      <c r="B450" s="865"/>
      <c r="C450" s="865"/>
      <c r="D450" s="133" t="s">
        <v>543</v>
      </c>
      <c r="E450" s="30" t="s">
        <v>278</v>
      </c>
      <c r="F450" s="133" t="s">
        <v>279</v>
      </c>
      <c r="G450" s="133" t="s">
        <v>280</v>
      </c>
      <c r="H450" s="133" t="s">
        <v>281</v>
      </c>
      <c r="I450" s="31">
        <v>42979</v>
      </c>
      <c r="J450" s="155">
        <v>-4</v>
      </c>
      <c r="K450" s="27"/>
      <c r="L450" s="868"/>
      <c r="M450" s="134" t="s">
        <v>6</v>
      </c>
      <c r="N450" s="32"/>
      <c r="O450" s="149"/>
      <c r="P450" s="149"/>
      <c r="Q450" s="958"/>
      <c r="R450" s="869"/>
      <c r="S450" s="922"/>
      <c r="T450" s="15"/>
    </row>
    <row r="451" spans="1:20" customFormat="1" ht="72">
      <c r="A451" s="864"/>
      <c r="B451" s="865"/>
      <c r="C451" s="865"/>
      <c r="D451" s="133">
        <v>1</v>
      </c>
      <c r="E451" s="30" t="s">
        <v>561</v>
      </c>
      <c r="F451" s="133" t="s">
        <v>279</v>
      </c>
      <c r="G451" s="133" t="s">
        <v>280</v>
      </c>
      <c r="H451" s="133" t="s">
        <v>622</v>
      </c>
      <c r="I451" s="31">
        <v>42979</v>
      </c>
      <c r="J451" s="155">
        <v>5</v>
      </c>
      <c r="K451" s="27"/>
      <c r="L451" s="868"/>
      <c r="M451" s="134" t="s">
        <v>6</v>
      </c>
      <c r="N451" s="32"/>
      <c r="O451" s="149" t="s">
        <v>611</v>
      </c>
      <c r="P451" s="149"/>
      <c r="Q451" s="148" t="s">
        <v>31</v>
      </c>
      <c r="R451" s="869"/>
      <c r="S451" s="923"/>
      <c r="T451" s="15"/>
    </row>
    <row r="453" spans="1:20">
      <c r="A453" s="117" t="s">
        <v>591</v>
      </c>
    </row>
    <row r="454" spans="1:20">
      <c r="A454" s="2" t="s">
        <v>694</v>
      </c>
    </row>
    <row r="455" spans="1:20">
      <c r="A455" s="2" t="s">
        <v>695</v>
      </c>
    </row>
    <row r="456" spans="1:20">
      <c r="A456" s="2" t="s">
        <v>642</v>
      </c>
    </row>
    <row r="457" spans="1:20" customFormat="1">
      <c r="A457" s="39" t="s">
        <v>591</v>
      </c>
      <c r="B457" s="39"/>
      <c r="C457" s="54">
        <f>C458</f>
        <v>244668</v>
      </c>
      <c r="D457" s="54"/>
      <c r="E457" s="54"/>
      <c r="F457" s="54"/>
      <c r="G457" s="54"/>
      <c r="H457" s="54"/>
      <c r="I457" s="54"/>
      <c r="J457" s="46">
        <f>SUMIF(M458:M460,"действующий",J458:J460)</f>
        <v>50</v>
      </c>
      <c r="K457" s="54"/>
      <c r="L457" s="57" t="str">
        <f>L458</f>
        <v/>
      </c>
      <c r="M457" s="54"/>
      <c r="N457" s="54"/>
      <c r="O457" s="54"/>
      <c r="P457" s="54"/>
      <c r="Q457" s="54"/>
      <c r="R457" s="52">
        <f>S457/C457</f>
        <v>1</v>
      </c>
      <c r="S457" s="56">
        <f>S458</f>
        <v>244668</v>
      </c>
      <c r="T457" s="14"/>
    </row>
    <row r="458" spans="1:20" customFormat="1" ht="72">
      <c r="A458" s="874">
        <v>44</v>
      </c>
      <c r="B458" s="876" t="s">
        <v>282</v>
      </c>
      <c r="C458" s="876">
        <v>244668</v>
      </c>
      <c r="D458" s="147">
        <v>1</v>
      </c>
      <c r="E458" s="64" t="s">
        <v>283</v>
      </c>
      <c r="F458" s="147" t="s">
        <v>284</v>
      </c>
      <c r="G458" s="147" t="s">
        <v>285</v>
      </c>
      <c r="H458" s="147" t="s">
        <v>286</v>
      </c>
      <c r="I458" s="65">
        <v>41365</v>
      </c>
      <c r="J458" s="147">
        <v>26</v>
      </c>
      <c r="K458" s="26"/>
      <c r="L458" s="868" t="str">
        <f>IF(R458&lt;1,ROUNDUP((C458-S458)/5000,0),"")</f>
        <v/>
      </c>
      <c r="M458" s="134" t="s">
        <v>6</v>
      </c>
      <c r="N458" s="32">
        <v>564.20000000000005</v>
      </c>
      <c r="O458" s="149" t="s">
        <v>610</v>
      </c>
      <c r="P458" s="149"/>
      <c r="Q458" s="148" t="s">
        <v>31</v>
      </c>
      <c r="R458" s="869">
        <f>S458/C458</f>
        <v>1</v>
      </c>
      <c r="S458" s="870">
        <f>IF(SUMIF(M458:M460,"действующий",J458:J460)*5000/C458&gt;1,C458,SUMIF(M458:M460,"действующий",J458:J460)*5000)</f>
        <v>244668</v>
      </c>
      <c r="T458" s="15"/>
    </row>
    <row r="459" spans="1:20" customFormat="1" ht="72">
      <c r="A459" s="874"/>
      <c r="B459" s="876"/>
      <c r="C459" s="876"/>
      <c r="D459" s="147">
        <v>1</v>
      </c>
      <c r="E459" s="64" t="s">
        <v>287</v>
      </c>
      <c r="F459" s="147" t="s">
        <v>284</v>
      </c>
      <c r="G459" s="147" t="s">
        <v>285</v>
      </c>
      <c r="H459" s="147" t="s">
        <v>288</v>
      </c>
      <c r="I459" s="65">
        <v>41365</v>
      </c>
      <c r="J459" s="147">
        <v>18</v>
      </c>
      <c r="K459" s="26"/>
      <c r="L459" s="868"/>
      <c r="M459" s="134" t="s">
        <v>6</v>
      </c>
      <c r="N459" s="32">
        <v>382.9</v>
      </c>
      <c r="O459" s="149" t="s">
        <v>610</v>
      </c>
      <c r="P459" s="149"/>
      <c r="Q459" s="148" t="s">
        <v>31</v>
      </c>
      <c r="R459" s="869"/>
      <c r="S459" s="870"/>
      <c r="T459" s="15"/>
    </row>
    <row r="460" spans="1:20" customFormat="1" ht="72">
      <c r="A460" s="874"/>
      <c r="B460" s="876"/>
      <c r="C460" s="876"/>
      <c r="D460" s="147">
        <v>1</v>
      </c>
      <c r="E460" s="64" t="s">
        <v>289</v>
      </c>
      <c r="F460" s="147" t="s">
        <v>284</v>
      </c>
      <c r="G460" s="147" t="s">
        <v>285</v>
      </c>
      <c r="H460" s="147" t="s">
        <v>290</v>
      </c>
      <c r="I460" s="65">
        <v>42036</v>
      </c>
      <c r="J460" s="147">
        <v>6</v>
      </c>
      <c r="K460" s="26"/>
      <c r="L460" s="868"/>
      <c r="M460" s="134" t="s">
        <v>6</v>
      </c>
      <c r="N460" s="32">
        <v>107.7</v>
      </c>
      <c r="O460" s="149"/>
      <c r="P460" s="149"/>
      <c r="Q460" s="148" t="s">
        <v>31</v>
      </c>
      <c r="R460" s="869"/>
      <c r="S460" s="870"/>
      <c r="T460" s="15"/>
    </row>
    <row r="462" spans="1:20">
      <c r="A462" s="2" t="s">
        <v>643</v>
      </c>
    </row>
    <row r="463" spans="1:20" customFormat="1">
      <c r="A463" s="39" t="s">
        <v>591</v>
      </c>
      <c r="B463" s="39"/>
      <c r="C463" s="54">
        <f>C464</f>
        <v>244668</v>
      </c>
      <c r="D463" s="54"/>
      <c r="E463" s="54"/>
      <c r="F463" s="54"/>
      <c r="G463" s="54"/>
      <c r="H463" s="54"/>
      <c r="I463" s="54"/>
      <c r="J463" s="46">
        <f>SUMIF(M464:M467,"действующий",J464:J467)+SUMIF(M464:M467,"планируемый к открытию",J464:J467)</f>
        <v>50</v>
      </c>
      <c r="K463" s="54"/>
      <c r="L463" s="57" t="str">
        <f>L464</f>
        <v/>
      </c>
      <c r="M463" s="54"/>
      <c r="N463" s="54"/>
      <c r="O463" s="54"/>
      <c r="P463" s="54"/>
      <c r="Q463" s="54"/>
      <c r="R463" s="52">
        <f>S463/C463</f>
        <v>1</v>
      </c>
      <c r="S463" s="56">
        <f>S464</f>
        <v>244668</v>
      </c>
      <c r="T463" s="14"/>
    </row>
    <row r="464" spans="1:20" customFormat="1" ht="72">
      <c r="A464" s="874">
        <v>44</v>
      </c>
      <c r="B464" s="876" t="s">
        <v>282</v>
      </c>
      <c r="C464" s="876">
        <v>244668</v>
      </c>
      <c r="D464" s="147">
        <v>1</v>
      </c>
      <c r="E464" s="64" t="s">
        <v>283</v>
      </c>
      <c r="F464" s="147" t="s">
        <v>284</v>
      </c>
      <c r="G464" s="147" t="s">
        <v>285</v>
      </c>
      <c r="H464" s="147" t="s">
        <v>286</v>
      </c>
      <c r="I464" s="65">
        <v>41365</v>
      </c>
      <c r="J464" s="147">
        <v>26</v>
      </c>
      <c r="K464" s="26"/>
      <c r="L464" s="868" t="str">
        <f>IF(R464&lt;1,ROUNDUP((C464-S464)/5000,0),"")</f>
        <v/>
      </c>
      <c r="M464" s="134" t="s">
        <v>6</v>
      </c>
      <c r="N464" s="32">
        <v>564.20000000000005</v>
      </c>
      <c r="O464" s="149" t="s">
        <v>610</v>
      </c>
      <c r="P464" s="149"/>
      <c r="Q464" s="148" t="s">
        <v>31</v>
      </c>
      <c r="R464" s="869">
        <f>S464/C464</f>
        <v>1</v>
      </c>
      <c r="S464" s="870">
        <f>IF(SUMIF(M464:M467,"действующий",J464:J467)*5000/C464&gt;1,C464,SUMIF(M464:M467,"действующий",J464:J467)*5000)</f>
        <v>244668</v>
      </c>
      <c r="T464" s="15"/>
    </row>
    <row r="465" spans="1:20" customFormat="1" ht="72">
      <c r="A465" s="874"/>
      <c r="B465" s="876"/>
      <c r="C465" s="876"/>
      <c r="D465" s="147">
        <v>1</v>
      </c>
      <c r="E465" s="64" t="s">
        <v>287</v>
      </c>
      <c r="F465" s="147" t="s">
        <v>284</v>
      </c>
      <c r="G465" s="147" t="s">
        <v>285</v>
      </c>
      <c r="H465" s="147" t="s">
        <v>288</v>
      </c>
      <c r="I465" s="65">
        <v>41365</v>
      </c>
      <c r="J465" s="147">
        <v>18</v>
      </c>
      <c r="K465" s="26"/>
      <c r="L465" s="868"/>
      <c r="M465" s="134" t="s">
        <v>6</v>
      </c>
      <c r="N465" s="32">
        <v>382.9</v>
      </c>
      <c r="O465" s="149" t="s">
        <v>610</v>
      </c>
      <c r="P465" s="149"/>
      <c r="Q465" s="148" t="s">
        <v>31</v>
      </c>
      <c r="R465" s="869"/>
      <c r="S465" s="870"/>
      <c r="T465" s="15"/>
    </row>
    <row r="466" spans="1:20" customFormat="1" ht="24">
      <c r="A466" s="874"/>
      <c r="B466" s="876"/>
      <c r="C466" s="876"/>
      <c r="D466" s="147" t="s">
        <v>543</v>
      </c>
      <c r="E466" s="64" t="s">
        <v>287</v>
      </c>
      <c r="F466" s="147"/>
      <c r="G466" s="147"/>
      <c r="H466" s="147"/>
      <c r="I466" s="65">
        <v>43017</v>
      </c>
      <c r="J466" s="147">
        <v>6</v>
      </c>
      <c r="K466" s="26"/>
      <c r="L466" s="868"/>
      <c r="M466" s="134" t="s">
        <v>6</v>
      </c>
      <c r="N466" s="32"/>
      <c r="O466" s="149"/>
      <c r="P466" s="149"/>
      <c r="Q466" s="148"/>
      <c r="R466" s="869"/>
      <c r="S466" s="870"/>
      <c r="T466" s="15"/>
    </row>
    <row r="467" spans="1:20" customFormat="1" ht="72">
      <c r="A467" s="874"/>
      <c r="B467" s="876"/>
      <c r="C467" s="876"/>
      <c r="D467" s="147">
        <v>1</v>
      </c>
      <c r="E467" s="64" t="s">
        <v>289</v>
      </c>
      <c r="F467" s="147" t="s">
        <v>284</v>
      </c>
      <c r="G467" s="147" t="s">
        <v>285</v>
      </c>
      <c r="H467" s="147" t="s">
        <v>290</v>
      </c>
      <c r="I467" s="65">
        <v>42036</v>
      </c>
      <c r="J467" s="147">
        <v>6</v>
      </c>
      <c r="K467" s="26">
        <v>43017</v>
      </c>
      <c r="L467" s="868"/>
      <c r="M467" s="134" t="s">
        <v>8</v>
      </c>
      <c r="N467" s="32">
        <v>107.7</v>
      </c>
      <c r="O467" s="149"/>
      <c r="P467" s="149"/>
      <c r="Q467" s="148" t="s">
        <v>31</v>
      </c>
      <c r="R467" s="869"/>
      <c r="S467" s="870"/>
      <c r="T467" s="15"/>
    </row>
    <row r="469" spans="1:20">
      <c r="A469" s="117" t="s">
        <v>595</v>
      </c>
    </row>
    <row r="470" spans="1:20">
      <c r="A470" s="2" t="s">
        <v>696</v>
      </c>
    </row>
    <row r="471" spans="1:20">
      <c r="A471" s="2" t="s">
        <v>697</v>
      </c>
    </row>
    <row r="472" spans="1:20">
      <c r="A472" s="2" t="s">
        <v>642</v>
      </c>
    </row>
    <row r="473" spans="1:20" customFormat="1">
      <c r="A473" s="39" t="s">
        <v>595</v>
      </c>
      <c r="B473" s="39"/>
      <c r="C473" s="54">
        <f>C474</f>
        <v>128144</v>
      </c>
      <c r="D473" s="54"/>
      <c r="E473" s="54"/>
      <c r="F473" s="54"/>
      <c r="G473" s="54"/>
      <c r="H473" s="54"/>
      <c r="I473" s="54"/>
      <c r="J473" s="46">
        <f>SUMIF(M474:M483,"действующий",J474:J483)+SUMIF(M474:M483,"планируемый к открытию",J474:J483)</f>
        <v>30</v>
      </c>
      <c r="K473" s="54"/>
      <c r="L473" s="57" t="str">
        <f>L474</f>
        <v/>
      </c>
      <c r="M473" s="54"/>
      <c r="N473" s="54"/>
      <c r="O473" s="54"/>
      <c r="P473" s="54"/>
      <c r="Q473" s="54"/>
      <c r="R473" s="52">
        <f>S473/C473</f>
        <v>1</v>
      </c>
      <c r="S473" s="56">
        <f>S474</f>
        <v>128144</v>
      </c>
      <c r="T473" s="14"/>
    </row>
    <row r="474" spans="1:20" customFormat="1" ht="108" customHeight="1">
      <c r="A474" s="899">
        <v>46</v>
      </c>
      <c r="B474" s="961" t="s">
        <v>594</v>
      </c>
      <c r="C474" s="939">
        <v>128144</v>
      </c>
      <c r="D474" s="4">
        <v>1</v>
      </c>
      <c r="E474" s="17" t="s">
        <v>473</v>
      </c>
      <c r="F474" s="12" t="s">
        <v>474</v>
      </c>
      <c r="G474" s="133" t="s">
        <v>475</v>
      </c>
      <c r="H474" s="133" t="s">
        <v>476</v>
      </c>
      <c r="I474" s="31">
        <v>41998</v>
      </c>
      <c r="J474" s="133">
        <v>12</v>
      </c>
      <c r="K474" s="24"/>
      <c r="L474" s="868" t="str">
        <f>IF(R474&lt;1,ROUNDUP((C474-S474)/5000,0),"")</f>
        <v/>
      </c>
      <c r="M474" s="134" t="s">
        <v>6</v>
      </c>
      <c r="N474" s="32">
        <v>120</v>
      </c>
      <c r="O474" s="149" t="s">
        <v>609</v>
      </c>
      <c r="P474" s="149"/>
      <c r="Q474" s="148" t="s">
        <v>43</v>
      </c>
      <c r="R474" s="869">
        <f>S474/C474</f>
        <v>1</v>
      </c>
      <c r="S474" s="870">
        <f>IF(SUMIF(M474:M483,"действующий",J474:J483)*5000/C474&gt;1,C474,SUMIF(M474:M483,"действующий",J474:J483)*5000)</f>
        <v>128144</v>
      </c>
      <c r="T474" s="14"/>
    </row>
    <row r="475" spans="1:20" customFormat="1" ht="72">
      <c r="A475" s="924"/>
      <c r="B475" s="962"/>
      <c r="C475" s="939"/>
      <c r="D475" s="34">
        <v>3</v>
      </c>
      <c r="E475" s="18" t="s">
        <v>473</v>
      </c>
      <c r="F475" s="21" t="s">
        <v>474</v>
      </c>
      <c r="G475" s="147" t="s">
        <v>475</v>
      </c>
      <c r="H475" s="147" t="s">
        <v>476</v>
      </c>
      <c r="I475" s="65">
        <v>42460</v>
      </c>
      <c r="J475" s="147">
        <v>1</v>
      </c>
      <c r="K475" s="26"/>
      <c r="L475" s="868"/>
      <c r="M475" s="134" t="s">
        <v>6</v>
      </c>
      <c r="N475" s="32"/>
      <c r="O475" s="149"/>
      <c r="P475" s="149"/>
      <c r="Q475" s="148" t="s">
        <v>477</v>
      </c>
      <c r="R475" s="869"/>
      <c r="S475" s="870"/>
      <c r="T475" s="14"/>
    </row>
    <row r="476" spans="1:20" customFormat="1" ht="72">
      <c r="A476" s="924"/>
      <c r="B476" s="962"/>
      <c r="C476" s="939"/>
      <c r="D476" s="34">
        <v>3</v>
      </c>
      <c r="E476" s="18" t="s">
        <v>478</v>
      </c>
      <c r="F476" s="21" t="s">
        <v>474</v>
      </c>
      <c r="G476" s="147" t="s">
        <v>475</v>
      </c>
      <c r="H476" s="147" t="s">
        <v>479</v>
      </c>
      <c r="I476" s="65">
        <v>42460</v>
      </c>
      <c r="J476" s="147">
        <v>1</v>
      </c>
      <c r="K476" s="26"/>
      <c r="L476" s="868"/>
      <c r="M476" s="134" t="s">
        <v>6</v>
      </c>
      <c r="N476" s="32"/>
      <c r="O476" s="149"/>
      <c r="P476" s="149"/>
      <c r="Q476" s="148" t="s">
        <v>480</v>
      </c>
      <c r="R476" s="869"/>
      <c r="S476" s="870"/>
      <c r="T476" s="14"/>
    </row>
    <row r="477" spans="1:20" customFormat="1" ht="48">
      <c r="A477" s="924"/>
      <c r="B477" s="962"/>
      <c r="C477" s="939"/>
      <c r="D477" s="4">
        <v>3</v>
      </c>
      <c r="E477" s="17" t="s">
        <v>481</v>
      </c>
      <c r="F477" s="12" t="s">
        <v>474</v>
      </c>
      <c r="G477" s="133" t="s">
        <v>475</v>
      </c>
      <c r="H477" s="133" t="s">
        <v>482</v>
      </c>
      <c r="I477" s="31">
        <v>42460</v>
      </c>
      <c r="J477" s="133">
        <v>1</v>
      </c>
      <c r="K477" s="24"/>
      <c r="L477" s="868"/>
      <c r="M477" s="134" t="s">
        <v>6</v>
      </c>
      <c r="N477" s="32"/>
      <c r="O477" s="149"/>
      <c r="P477" s="149"/>
      <c r="Q477" s="148" t="s">
        <v>483</v>
      </c>
      <c r="R477" s="869"/>
      <c r="S477" s="870"/>
      <c r="T477" s="14"/>
    </row>
    <row r="478" spans="1:20" customFormat="1" ht="72">
      <c r="A478" s="924"/>
      <c r="B478" s="962"/>
      <c r="C478" s="939"/>
      <c r="D478" s="34">
        <v>3</v>
      </c>
      <c r="E478" s="18" t="s">
        <v>484</v>
      </c>
      <c r="F478" s="145" t="s">
        <v>474</v>
      </c>
      <c r="G478" s="147" t="s">
        <v>475</v>
      </c>
      <c r="H478" s="147" t="s">
        <v>485</v>
      </c>
      <c r="I478" s="182">
        <v>42186</v>
      </c>
      <c r="J478" s="60">
        <v>2</v>
      </c>
      <c r="K478" s="26"/>
      <c r="L478" s="868"/>
      <c r="M478" s="134" t="s">
        <v>6</v>
      </c>
      <c r="N478" s="32"/>
      <c r="O478" s="149"/>
      <c r="P478" s="149"/>
      <c r="Q478" s="148" t="s">
        <v>486</v>
      </c>
      <c r="R478" s="869"/>
      <c r="S478" s="870"/>
      <c r="T478" s="14"/>
    </row>
    <row r="479" spans="1:20" customFormat="1" ht="48">
      <c r="A479" s="924"/>
      <c r="B479" s="962"/>
      <c r="C479" s="939"/>
      <c r="D479" s="4">
        <v>3</v>
      </c>
      <c r="E479" s="17" t="s">
        <v>487</v>
      </c>
      <c r="F479" s="12" t="s">
        <v>474</v>
      </c>
      <c r="G479" s="133" t="s">
        <v>475</v>
      </c>
      <c r="H479" s="133" t="s">
        <v>488</v>
      </c>
      <c r="I479" s="31">
        <v>42210</v>
      </c>
      <c r="J479" s="133">
        <v>2</v>
      </c>
      <c r="K479" s="24"/>
      <c r="L479" s="868"/>
      <c r="M479" s="134" t="s">
        <v>6</v>
      </c>
      <c r="N479" s="32"/>
      <c r="O479" s="149"/>
      <c r="P479" s="149"/>
      <c r="Q479" s="148" t="s">
        <v>489</v>
      </c>
      <c r="R479" s="869"/>
      <c r="S479" s="870"/>
      <c r="T479" s="14"/>
    </row>
    <row r="480" spans="1:20" customFormat="1" ht="72">
      <c r="A480" s="924"/>
      <c r="B480" s="962"/>
      <c r="C480" s="939"/>
      <c r="D480" s="4">
        <v>3</v>
      </c>
      <c r="E480" s="17" t="s">
        <v>490</v>
      </c>
      <c r="F480" s="12" t="s">
        <v>474</v>
      </c>
      <c r="G480" s="133" t="s">
        <v>475</v>
      </c>
      <c r="H480" s="133" t="s">
        <v>491</v>
      </c>
      <c r="I480" s="31">
        <v>42460</v>
      </c>
      <c r="J480" s="133">
        <v>1</v>
      </c>
      <c r="K480" s="24"/>
      <c r="L480" s="868"/>
      <c r="M480" s="134" t="s">
        <v>6</v>
      </c>
      <c r="N480" s="32"/>
      <c r="O480" s="149"/>
      <c r="P480" s="149"/>
      <c r="Q480" s="148" t="s">
        <v>492</v>
      </c>
      <c r="R480" s="869"/>
      <c r="S480" s="870"/>
      <c r="T480" s="14"/>
    </row>
    <row r="481" spans="1:20" customFormat="1" ht="72">
      <c r="A481" s="924"/>
      <c r="B481" s="962"/>
      <c r="C481" s="939"/>
      <c r="D481" s="4">
        <v>1</v>
      </c>
      <c r="E481" s="17" t="s">
        <v>493</v>
      </c>
      <c r="F481" s="12" t="s">
        <v>494</v>
      </c>
      <c r="G481" s="133" t="s">
        <v>475</v>
      </c>
      <c r="H481" s="133" t="s">
        <v>495</v>
      </c>
      <c r="I481" s="31">
        <v>42363</v>
      </c>
      <c r="J481" s="134">
        <v>6</v>
      </c>
      <c r="K481" s="24"/>
      <c r="L481" s="868"/>
      <c r="M481" s="134" t="s">
        <v>6</v>
      </c>
      <c r="N481" s="32">
        <v>100</v>
      </c>
      <c r="O481" s="149"/>
      <c r="P481" s="149"/>
      <c r="Q481" s="148" t="s">
        <v>496</v>
      </c>
      <c r="R481" s="869"/>
      <c r="S481" s="870"/>
      <c r="T481" s="14"/>
    </row>
    <row r="482" spans="1:20" customFormat="1" ht="48">
      <c r="A482" s="924"/>
      <c r="B482" s="962"/>
      <c r="C482" s="939"/>
      <c r="D482" s="4">
        <v>3</v>
      </c>
      <c r="E482" s="17" t="s">
        <v>497</v>
      </c>
      <c r="F482" s="12" t="s">
        <v>474</v>
      </c>
      <c r="G482" s="133" t="s">
        <v>475</v>
      </c>
      <c r="H482" s="133" t="s">
        <v>498</v>
      </c>
      <c r="I482" s="31">
        <v>42186</v>
      </c>
      <c r="J482" s="133">
        <v>3</v>
      </c>
      <c r="K482" s="24"/>
      <c r="L482" s="868"/>
      <c r="M482" s="134" t="s">
        <v>6</v>
      </c>
      <c r="N482" s="32"/>
      <c r="O482" s="149"/>
      <c r="P482" s="149"/>
      <c r="Q482" s="148" t="s">
        <v>499</v>
      </c>
      <c r="R482" s="869"/>
      <c r="S482" s="870"/>
      <c r="T482" s="14"/>
    </row>
    <row r="483" spans="1:20" customFormat="1" ht="72">
      <c r="A483" s="925"/>
      <c r="B483" s="963"/>
      <c r="C483" s="939"/>
      <c r="D483" s="4">
        <v>3</v>
      </c>
      <c r="E483" s="17" t="s">
        <v>500</v>
      </c>
      <c r="F483" s="12" t="s">
        <v>474</v>
      </c>
      <c r="G483" s="133" t="s">
        <v>475</v>
      </c>
      <c r="H483" s="133"/>
      <c r="I483" s="31">
        <v>42460</v>
      </c>
      <c r="J483" s="133">
        <v>1</v>
      </c>
      <c r="K483" s="24"/>
      <c r="L483" s="868"/>
      <c r="M483" s="134" t="s">
        <v>6</v>
      </c>
      <c r="N483" s="32"/>
      <c r="O483" s="149"/>
      <c r="P483" s="149"/>
      <c r="Q483" s="148" t="s">
        <v>501</v>
      </c>
      <c r="R483" s="869"/>
      <c r="S483" s="870"/>
      <c r="T483" s="14"/>
    </row>
    <row r="485" spans="1:20">
      <c r="A485" s="2" t="s">
        <v>643</v>
      </c>
    </row>
    <row r="486" spans="1:20" customFormat="1">
      <c r="A486" s="39" t="s">
        <v>595</v>
      </c>
      <c r="B486" s="39"/>
      <c r="C486" s="54">
        <f>C487</f>
        <v>128144</v>
      </c>
      <c r="D486" s="54"/>
      <c r="E486" s="54"/>
      <c r="F486" s="54"/>
      <c r="G486" s="54"/>
      <c r="H486" s="54"/>
      <c r="I486" s="54"/>
      <c r="J486" s="46">
        <f>SUMIF(M487:M501,"действующий",J487:J501)+SUMIF(M487:M501,"планируемый к открытию",J487:J501)</f>
        <v>30</v>
      </c>
      <c r="K486" s="54"/>
      <c r="L486" s="57" t="str">
        <f>L487</f>
        <v/>
      </c>
      <c r="M486" s="54"/>
      <c r="N486" s="54"/>
      <c r="O486" s="54"/>
      <c r="P486" s="54"/>
      <c r="Q486" s="54"/>
      <c r="R486" s="52">
        <f>S486/C486</f>
        <v>1</v>
      </c>
      <c r="S486" s="56">
        <f>S487</f>
        <v>128144</v>
      </c>
      <c r="T486" s="14"/>
    </row>
    <row r="487" spans="1:20" customFormat="1" ht="108" customHeight="1">
      <c r="A487" s="864">
        <v>46</v>
      </c>
      <c r="B487" s="865" t="s">
        <v>594</v>
      </c>
      <c r="C487" s="939">
        <v>128144</v>
      </c>
      <c r="D487" s="133">
        <v>1</v>
      </c>
      <c r="E487" s="30" t="s">
        <v>473</v>
      </c>
      <c r="F487" s="133" t="s">
        <v>474</v>
      </c>
      <c r="G487" s="133" t="s">
        <v>475</v>
      </c>
      <c r="H487" s="133" t="s">
        <v>476</v>
      </c>
      <c r="I487" s="31">
        <v>41998</v>
      </c>
      <c r="J487" s="133">
        <v>12</v>
      </c>
      <c r="K487" s="24"/>
      <c r="L487" s="868" t="str">
        <f>IF(R487&lt;1,ROUNDUP((C487-S487)/5000,0),"")</f>
        <v/>
      </c>
      <c r="M487" s="134" t="s">
        <v>6</v>
      </c>
      <c r="N487" s="32">
        <v>120</v>
      </c>
      <c r="O487" s="149" t="s">
        <v>609</v>
      </c>
      <c r="P487" s="149"/>
      <c r="Q487" s="148" t="s">
        <v>43</v>
      </c>
      <c r="R487" s="869">
        <f>S487/C487</f>
        <v>1</v>
      </c>
      <c r="S487" s="959">
        <f>IF(SUMIF(M487:M501,"действующий",J487:J501)*5000/C487&gt;1,C487,SUMIF(M487:M501,"действующий",J487:J501)*5000)</f>
        <v>128144</v>
      </c>
      <c r="T487" s="14"/>
    </row>
    <row r="488" spans="1:20" customFormat="1" ht="24">
      <c r="A488" s="864"/>
      <c r="B488" s="865"/>
      <c r="C488" s="939"/>
      <c r="D488" s="133" t="s">
        <v>543</v>
      </c>
      <c r="E488" s="30" t="s">
        <v>473</v>
      </c>
      <c r="F488" s="133"/>
      <c r="G488" s="133"/>
      <c r="H488" s="133"/>
      <c r="I488" s="31"/>
      <c r="J488" s="133">
        <v>5</v>
      </c>
      <c r="K488" s="24"/>
      <c r="L488" s="868"/>
      <c r="M488" s="134" t="s">
        <v>7</v>
      </c>
      <c r="N488" s="32"/>
      <c r="O488" s="149"/>
      <c r="P488" s="149"/>
      <c r="Q488" s="148"/>
      <c r="R488" s="869"/>
      <c r="S488" s="922"/>
      <c r="T488" s="14"/>
    </row>
    <row r="489" spans="1:20" customFormat="1" ht="72">
      <c r="A489" s="866"/>
      <c r="B489" s="865"/>
      <c r="C489" s="939"/>
      <c r="D489" s="147">
        <v>3</v>
      </c>
      <c r="E489" s="64" t="s">
        <v>473</v>
      </c>
      <c r="F489" s="147" t="s">
        <v>474</v>
      </c>
      <c r="G489" s="147" t="s">
        <v>475</v>
      </c>
      <c r="H489" s="147" t="s">
        <v>476</v>
      </c>
      <c r="I489" s="65">
        <v>42460</v>
      </c>
      <c r="J489" s="147">
        <v>1</v>
      </c>
      <c r="K489" s="26"/>
      <c r="L489" s="868"/>
      <c r="M489" s="134" t="s">
        <v>6</v>
      </c>
      <c r="N489" s="32"/>
      <c r="O489" s="149"/>
      <c r="P489" s="149"/>
      <c r="Q489" s="148" t="s">
        <v>477</v>
      </c>
      <c r="R489" s="869"/>
      <c r="S489" s="922"/>
      <c r="T489" s="14"/>
    </row>
    <row r="490" spans="1:20" customFormat="1" ht="24">
      <c r="A490" s="866"/>
      <c r="B490" s="865"/>
      <c r="C490" s="939"/>
      <c r="D490" s="147" t="s">
        <v>544</v>
      </c>
      <c r="E490" s="64" t="s">
        <v>473</v>
      </c>
      <c r="F490" s="147"/>
      <c r="G490" s="147"/>
      <c r="H490" s="147"/>
      <c r="I490" s="65"/>
      <c r="J490" s="147">
        <v>-1</v>
      </c>
      <c r="K490" s="26"/>
      <c r="L490" s="868"/>
      <c r="M490" s="134" t="s">
        <v>7</v>
      </c>
      <c r="N490" s="32"/>
      <c r="O490" s="149"/>
      <c r="P490" s="149"/>
      <c r="Q490" s="148"/>
      <c r="R490" s="869"/>
      <c r="S490" s="922"/>
      <c r="T490" s="14"/>
    </row>
    <row r="491" spans="1:20" customFormat="1" ht="72">
      <c r="A491" s="866"/>
      <c r="B491" s="865"/>
      <c r="C491" s="939"/>
      <c r="D491" s="147">
        <v>3</v>
      </c>
      <c r="E491" s="64" t="s">
        <v>478</v>
      </c>
      <c r="F491" s="147" t="s">
        <v>474</v>
      </c>
      <c r="G491" s="147" t="s">
        <v>475</v>
      </c>
      <c r="H491" s="147" t="s">
        <v>479</v>
      </c>
      <c r="I491" s="65">
        <v>42460</v>
      </c>
      <c r="J491" s="147">
        <v>1</v>
      </c>
      <c r="K491" s="26"/>
      <c r="L491" s="868"/>
      <c r="M491" s="134" t="s">
        <v>6</v>
      </c>
      <c r="N491" s="32"/>
      <c r="O491" s="149"/>
      <c r="P491" s="149"/>
      <c r="Q491" s="148" t="s">
        <v>480</v>
      </c>
      <c r="R491" s="869"/>
      <c r="S491" s="922"/>
      <c r="T491" s="14"/>
    </row>
    <row r="492" spans="1:20" customFormat="1" ht="24">
      <c r="A492" s="866"/>
      <c r="B492" s="865"/>
      <c r="C492" s="939"/>
      <c r="D492" s="147" t="s">
        <v>544</v>
      </c>
      <c r="E492" s="64" t="s">
        <v>478</v>
      </c>
      <c r="F492" s="147"/>
      <c r="G492" s="147"/>
      <c r="H492" s="147"/>
      <c r="I492" s="65"/>
      <c r="J492" s="147">
        <v>-1</v>
      </c>
      <c r="K492" s="26"/>
      <c r="L492" s="868"/>
      <c r="M492" s="134" t="s">
        <v>7</v>
      </c>
      <c r="N492" s="32"/>
      <c r="O492" s="149"/>
      <c r="P492" s="149"/>
      <c r="Q492" s="148"/>
      <c r="R492" s="869"/>
      <c r="S492" s="922"/>
      <c r="T492" s="14"/>
    </row>
    <row r="493" spans="1:20" customFormat="1" ht="48">
      <c r="A493" s="866"/>
      <c r="B493" s="865"/>
      <c r="C493" s="939"/>
      <c r="D493" s="133">
        <v>3</v>
      </c>
      <c r="E493" s="30" t="s">
        <v>481</v>
      </c>
      <c r="F493" s="133" t="s">
        <v>474</v>
      </c>
      <c r="G493" s="133" t="s">
        <v>475</v>
      </c>
      <c r="H493" s="133" t="s">
        <v>482</v>
      </c>
      <c r="I493" s="31">
        <v>42460</v>
      </c>
      <c r="J493" s="133">
        <v>1</v>
      </c>
      <c r="K493" s="24"/>
      <c r="L493" s="868"/>
      <c r="M493" s="134" t="s">
        <v>6</v>
      </c>
      <c r="N493" s="32"/>
      <c r="O493" s="149"/>
      <c r="P493" s="149"/>
      <c r="Q493" s="148" t="s">
        <v>483</v>
      </c>
      <c r="R493" s="869"/>
      <c r="S493" s="922"/>
      <c r="T493" s="14"/>
    </row>
    <row r="494" spans="1:20" customFormat="1" ht="72">
      <c r="A494" s="866"/>
      <c r="B494" s="865"/>
      <c r="C494" s="939"/>
      <c r="D494" s="147">
        <v>3</v>
      </c>
      <c r="E494" s="64" t="s">
        <v>484</v>
      </c>
      <c r="F494" s="147" t="s">
        <v>474</v>
      </c>
      <c r="G494" s="147" t="s">
        <v>475</v>
      </c>
      <c r="H494" s="147" t="s">
        <v>485</v>
      </c>
      <c r="I494" s="182">
        <v>42186</v>
      </c>
      <c r="J494" s="60">
        <v>2</v>
      </c>
      <c r="K494" s="26"/>
      <c r="L494" s="868"/>
      <c r="M494" s="134" t="s">
        <v>6</v>
      </c>
      <c r="N494" s="32"/>
      <c r="O494" s="149"/>
      <c r="P494" s="149"/>
      <c r="Q494" s="148" t="s">
        <v>486</v>
      </c>
      <c r="R494" s="869"/>
      <c r="S494" s="922"/>
      <c r="T494" s="14"/>
    </row>
    <row r="495" spans="1:20" customFormat="1" ht="48">
      <c r="A495" s="866"/>
      <c r="B495" s="865"/>
      <c r="C495" s="939"/>
      <c r="D495" s="133">
        <v>3</v>
      </c>
      <c r="E495" s="30" t="s">
        <v>487</v>
      </c>
      <c r="F495" s="133" t="s">
        <v>474</v>
      </c>
      <c r="G495" s="133" t="s">
        <v>475</v>
      </c>
      <c r="H495" s="133" t="s">
        <v>488</v>
      </c>
      <c r="I495" s="31">
        <v>42210</v>
      </c>
      <c r="J495" s="133">
        <v>2</v>
      </c>
      <c r="K495" s="24"/>
      <c r="L495" s="868"/>
      <c r="M495" s="134" t="s">
        <v>6</v>
      </c>
      <c r="N495" s="32"/>
      <c r="O495" s="149"/>
      <c r="P495" s="149"/>
      <c r="Q495" s="148" t="s">
        <v>489</v>
      </c>
      <c r="R495" s="869"/>
      <c r="S495" s="922"/>
      <c r="T495" s="14"/>
    </row>
    <row r="496" spans="1:20" customFormat="1" ht="24">
      <c r="A496" s="866"/>
      <c r="B496" s="865"/>
      <c r="C496" s="939"/>
      <c r="D496" s="133" t="s">
        <v>544</v>
      </c>
      <c r="E496" s="30" t="s">
        <v>487</v>
      </c>
      <c r="F496" s="133"/>
      <c r="G496" s="133"/>
      <c r="H496" s="133"/>
      <c r="I496" s="31"/>
      <c r="J496" s="133">
        <v>-1</v>
      </c>
      <c r="K496" s="24"/>
      <c r="L496" s="868"/>
      <c r="M496" s="134" t="s">
        <v>7</v>
      </c>
      <c r="N496" s="32"/>
      <c r="O496" s="149"/>
      <c r="P496" s="149"/>
      <c r="Q496" s="148"/>
      <c r="R496" s="869"/>
      <c r="S496" s="922"/>
      <c r="T496" s="14"/>
    </row>
    <row r="497" spans="1:20" customFormat="1" ht="72">
      <c r="A497" s="866"/>
      <c r="B497" s="865"/>
      <c r="C497" s="939"/>
      <c r="D497" s="133">
        <v>3</v>
      </c>
      <c r="E497" s="30" t="s">
        <v>490</v>
      </c>
      <c r="F497" s="133" t="s">
        <v>474</v>
      </c>
      <c r="G497" s="133" t="s">
        <v>475</v>
      </c>
      <c r="H497" s="133" t="s">
        <v>491</v>
      </c>
      <c r="I497" s="31">
        <v>42460</v>
      </c>
      <c r="J497" s="133">
        <v>1</v>
      </c>
      <c r="K497" s="24"/>
      <c r="L497" s="868"/>
      <c r="M497" s="134" t="s">
        <v>6</v>
      </c>
      <c r="N497" s="32"/>
      <c r="O497" s="149"/>
      <c r="P497" s="149"/>
      <c r="Q497" s="148" t="s">
        <v>492</v>
      </c>
      <c r="R497" s="869"/>
      <c r="S497" s="922"/>
      <c r="T497" s="14"/>
    </row>
    <row r="498" spans="1:20" customFormat="1" ht="72">
      <c r="A498" s="866"/>
      <c r="B498" s="865"/>
      <c r="C498" s="939"/>
      <c r="D498" s="133">
        <v>1</v>
      </c>
      <c r="E498" s="30" t="s">
        <v>493</v>
      </c>
      <c r="F498" s="133" t="s">
        <v>494</v>
      </c>
      <c r="G498" s="133" t="s">
        <v>475</v>
      </c>
      <c r="H498" s="133" t="s">
        <v>495</v>
      </c>
      <c r="I498" s="31">
        <v>42363</v>
      </c>
      <c r="J498" s="134">
        <v>6</v>
      </c>
      <c r="K498" s="24"/>
      <c r="L498" s="868"/>
      <c r="M498" s="134" t="s">
        <v>6</v>
      </c>
      <c r="N498" s="32">
        <v>100</v>
      </c>
      <c r="O498" s="149"/>
      <c r="P498" s="149"/>
      <c r="Q498" s="148" t="s">
        <v>496</v>
      </c>
      <c r="R498" s="869"/>
      <c r="S498" s="922"/>
      <c r="T498" s="14"/>
    </row>
    <row r="499" spans="1:20" customFormat="1" ht="48">
      <c r="A499" s="866"/>
      <c r="B499" s="865"/>
      <c r="C499" s="939"/>
      <c r="D499" s="133">
        <v>3</v>
      </c>
      <c r="E499" s="30" t="s">
        <v>497</v>
      </c>
      <c r="F499" s="133" t="s">
        <v>474</v>
      </c>
      <c r="G499" s="133" t="s">
        <v>475</v>
      </c>
      <c r="H499" s="133" t="s">
        <v>498</v>
      </c>
      <c r="I499" s="31">
        <v>42186</v>
      </c>
      <c r="J499" s="133">
        <v>3</v>
      </c>
      <c r="K499" s="24"/>
      <c r="L499" s="868"/>
      <c r="M499" s="134" t="s">
        <v>6</v>
      </c>
      <c r="N499" s="32"/>
      <c r="O499" s="149"/>
      <c r="P499" s="149"/>
      <c r="Q499" s="148" t="s">
        <v>499</v>
      </c>
      <c r="R499" s="869"/>
      <c r="S499" s="922"/>
      <c r="T499" s="14"/>
    </row>
    <row r="500" spans="1:20" customFormat="1" ht="36">
      <c r="A500" s="866"/>
      <c r="B500" s="865"/>
      <c r="C500" s="939"/>
      <c r="D500" s="133" t="s">
        <v>544</v>
      </c>
      <c r="E500" s="30" t="s">
        <v>497</v>
      </c>
      <c r="F500" s="133"/>
      <c r="G500" s="133"/>
      <c r="H500" s="133"/>
      <c r="I500" s="31"/>
      <c r="J500" s="133">
        <v>-2</v>
      </c>
      <c r="K500" s="24"/>
      <c r="L500" s="868"/>
      <c r="M500" s="134" t="s">
        <v>7</v>
      </c>
      <c r="N500" s="32"/>
      <c r="O500" s="149"/>
      <c r="P500" s="149"/>
      <c r="Q500" s="148"/>
      <c r="R500" s="869"/>
      <c r="S500" s="922"/>
      <c r="T500" s="14"/>
    </row>
    <row r="501" spans="1:20" customFormat="1" ht="72">
      <c r="A501" s="866"/>
      <c r="B501" s="865"/>
      <c r="C501" s="939"/>
      <c r="D501" s="133">
        <v>3</v>
      </c>
      <c r="E501" s="30" t="s">
        <v>500</v>
      </c>
      <c r="F501" s="133" t="s">
        <v>474</v>
      </c>
      <c r="G501" s="133" t="s">
        <v>475</v>
      </c>
      <c r="H501" s="133"/>
      <c r="I501" s="31">
        <v>42460</v>
      </c>
      <c r="J501" s="133">
        <v>1</v>
      </c>
      <c r="K501" s="24"/>
      <c r="L501" s="868"/>
      <c r="M501" s="134" t="s">
        <v>6</v>
      </c>
      <c r="N501" s="32"/>
      <c r="O501" s="149"/>
      <c r="P501" s="149"/>
      <c r="Q501" s="148" t="s">
        <v>501</v>
      </c>
      <c r="R501" s="869"/>
      <c r="S501" s="960"/>
      <c r="T501" s="14"/>
    </row>
    <row r="503" spans="1:20">
      <c r="A503" s="117" t="s">
        <v>593</v>
      </c>
    </row>
    <row r="504" spans="1:20">
      <c r="A504" s="2" t="s">
        <v>699</v>
      </c>
    </row>
    <row r="505" spans="1:20">
      <c r="A505" s="2" t="s">
        <v>698</v>
      </c>
    </row>
    <row r="506" spans="1:20">
      <c r="A506" s="2" t="s">
        <v>642</v>
      </c>
    </row>
    <row r="507" spans="1:20" customFormat="1">
      <c r="A507" s="39" t="s">
        <v>593</v>
      </c>
      <c r="B507" s="39"/>
      <c r="C507" s="54">
        <f>C508</f>
        <v>71311</v>
      </c>
      <c r="D507" s="54"/>
      <c r="E507" s="54"/>
      <c r="F507" s="54"/>
      <c r="G507" s="54"/>
      <c r="H507" s="54"/>
      <c r="I507" s="54"/>
      <c r="J507" s="46">
        <f>SUMIF(M508:M517,"действующий",J508:J517)+SUMIF(M508:M517,"планируемый к открытию",J508:J517)</f>
        <v>20</v>
      </c>
      <c r="K507" s="54"/>
      <c r="L507" s="57" t="str">
        <f>L508</f>
        <v/>
      </c>
      <c r="M507" s="54"/>
      <c r="N507" s="54"/>
      <c r="O507" s="54"/>
      <c r="P507" s="54"/>
      <c r="Q507" s="54"/>
      <c r="R507" s="52">
        <f>S507/C507</f>
        <v>1</v>
      </c>
      <c r="S507" s="56">
        <f>S508</f>
        <v>71311</v>
      </c>
      <c r="T507" s="14"/>
    </row>
    <row r="508" spans="1:20" customFormat="1" ht="72">
      <c r="A508" s="864">
        <v>47</v>
      </c>
      <c r="B508" s="865" t="s">
        <v>534</v>
      </c>
      <c r="C508" s="871">
        <v>71311</v>
      </c>
      <c r="D508" s="133">
        <v>1</v>
      </c>
      <c r="E508" s="30" t="s">
        <v>502</v>
      </c>
      <c r="F508" s="133" t="s">
        <v>503</v>
      </c>
      <c r="G508" s="133" t="s">
        <v>504</v>
      </c>
      <c r="H508" s="133" t="s">
        <v>505</v>
      </c>
      <c r="I508" s="31">
        <v>41334</v>
      </c>
      <c r="J508" s="134">
        <v>10</v>
      </c>
      <c r="K508" s="24"/>
      <c r="L508" s="868" t="str">
        <f>IF(R508&lt;1,ROUNDUP((C508-S508)/5000,0),"")</f>
        <v/>
      </c>
      <c r="M508" s="134" t="s">
        <v>6</v>
      </c>
      <c r="N508" s="32"/>
      <c r="O508" s="149" t="s">
        <v>612</v>
      </c>
      <c r="P508" s="149" t="s">
        <v>616</v>
      </c>
      <c r="Q508" s="148" t="s">
        <v>506</v>
      </c>
      <c r="R508" s="974">
        <f>S508/C508</f>
        <v>1</v>
      </c>
      <c r="S508" s="943">
        <f>IF(SUMIF(M508:M517,"действующий",J508:J517)*5000/C508&gt;1,C508,SUMIF(M508:M517,"действующий",J508:J517)*5000)</f>
        <v>71311</v>
      </c>
      <c r="T508" s="14"/>
    </row>
    <row r="509" spans="1:20" customFormat="1" ht="36">
      <c r="A509" s="864"/>
      <c r="B509" s="865"/>
      <c r="C509" s="871"/>
      <c r="D509" s="133">
        <v>3</v>
      </c>
      <c r="E509" s="30" t="s">
        <v>507</v>
      </c>
      <c r="F509" s="133" t="s">
        <v>503</v>
      </c>
      <c r="G509" s="133" t="s">
        <v>504</v>
      </c>
      <c r="H509" s="133" t="s">
        <v>508</v>
      </c>
      <c r="I509" s="31">
        <v>42460</v>
      </c>
      <c r="J509" s="133">
        <v>1</v>
      </c>
      <c r="K509" s="24"/>
      <c r="L509" s="868"/>
      <c r="M509" s="134" t="s">
        <v>6</v>
      </c>
      <c r="N509" s="32"/>
      <c r="O509" s="149"/>
      <c r="P509" s="149"/>
      <c r="Q509" s="148" t="s">
        <v>509</v>
      </c>
      <c r="R509" s="897"/>
      <c r="S509" s="894"/>
      <c r="T509" s="14"/>
    </row>
    <row r="510" spans="1:20" customFormat="1" ht="72">
      <c r="A510" s="864"/>
      <c r="B510" s="865"/>
      <c r="C510" s="871"/>
      <c r="D510" s="133">
        <v>3</v>
      </c>
      <c r="E510" s="30" t="s">
        <v>510</v>
      </c>
      <c r="F510" s="133" t="s">
        <v>503</v>
      </c>
      <c r="G510" s="133" t="s">
        <v>504</v>
      </c>
      <c r="H510" s="133" t="s">
        <v>511</v>
      </c>
      <c r="I510" s="31">
        <v>42186</v>
      </c>
      <c r="J510" s="133">
        <v>1</v>
      </c>
      <c r="K510" s="24"/>
      <c r="L510" s="868"/>
      <c r="M510" s="134" t="s">
        <v>6</v>
      </c>
      <c r="N510" s="32"/>
      <c r="O510" s="149"/>
      <c r="P510" s="149"/>
      <c r="Q510" s="148" t="s">
        <v>512</v>
      </c>
      <c r="R510" s="897"/>
      <c r="S510" s="894"/>
      <c r="T510" s="14"/>
    </row>
    <row r="511" spans="1:20" customFormat="1" ht="72">
      <c r="A511" s="864"/>
      <c r="B511" s="865"/>
      <c r="C511" s="871"/>
      <c r="D511" s="133">
        <v>3</v>
      </c>
      <c r="E511" s="30" t="s">
        <v>513</v>
      </c>
      <c r="F511" s="133" t="s">
        <v>503</v>
      </c>
      <c r="G511" s="133" t="s">
        <v>504</v>
      </c>
      <c r="H511" s="133"/>
      <c r="I511" s="31">
        <v>42460</v>
      </c>
      <c r="J511" s="133">
        <v>1</v>
      </c>
      <c r="K511" s="24"/>
      <c r="L511" s="868"/>
      <c r="M511" s="134" t="s">
        <v>6</v>
      </c>
      <c r="N511" s="32"/>
      <c r="O511" s="149"/>
      <c r="P511" s="149"/>
      <c r="Q511" s="148" t="s">
        <v>512</v>
      </c>
      <c r="R511" s="897"/>
      <c r="S511" s="894"/>
      <c r="T511" s="14"/>
    </row>
    <row r="512" spans="1:20" customFormat="1" ht="72">
      <c r="A512" s="864"/>
      <c r="B512" s="865"/>
      <c r="C512" s="871"/>
      <c r="D512" s="133">
        <v>3</v>
      </c>
      <c r="E512" s="30" t="s">
        <v>514</v>
      </c>
      <c r="F512" s="133" t="s">
        <v>503</v>
      </c>
      <c r="G512" s="133" t="s">
        <v>504</v>
      </c>
      <c r="H512" s="133"/>
      <c r="I512" s="31">
        <v>42186</v>
      </c>
      <c r="J512" s="134">
        <v>1</v>
      </c>
      <c r="K512" s="24"/>
      <c r="L512" s="868"/>
      <c r="M512" s="134" t="s">
        <v>6</v>
      </c>
      <c r="N512" s="32"/>
      <c r="O512" s="149"/>
      <c r="P512" s="149"/>
      <c r="Q512" s="148" t="s">
        <v>512</v>
      </c>
      <c r="R512" s="897"/>
      <c r="S512" s="894"/>
      <c r="T512" s="14"/>
    </row>
    <row r="513" spans="1:20" customFormat="1" ht="60">
      <c r="A513" s="864"/>
      <c r="B513" s="865"/>
      <c r="C513" s="871"/>
      <c r="D513" s="133">
        <v>3</v>
      </c>
      <c r="E513" s="30" t="s">
        <v>515</v>
      </c>
      <c r="F513" s="133" t="s">
        <v>503</v>
      </c>
      <c r="G513" s="133" t="s">
        <v>504</v>
      </c>
      <c r="H513" s="133"/>
      <c r="I513" s="31">
        <v>42186</v>
      </c>
      <c r="J513" s="134">
        <v>2</v>
      </c>
      <c r="K513" s="24"/>
      <c r="L513" s="868"/>
      <c r="M513" s="134" t="s">
        <v>6</v>
      </c>
      <c r="N513" s="32"/>
      <c r="O513" s="149"/>
      <c r="P513" s="149"/>
      <c r="Q513" s="148" t="s">
        <v>516</v>
      </c>
      <c r="R513" s="897"/>
      <c r="S513" s="894"/>
      <c r="T513" s="14"/>
    </row>
    <row r="514" spans="1:20" customFormat="1" ht="36">
      <c r="A514" s="864"/>
      <c r="B514" s="865"/>
      <c r="C514" s="871"/>
      <c r="D514" s="133">
        <v>3</v>
      </c>
      <c r="E514" s="30" t="s">
        <v>517</v>
      </c>
      <c r="F514" s="133" t="s">
        <v>503</v>
      </c>
      <c r="G514" s="133" t="s">
        <v>504</v>
      </c>
      <c r="H514" s="133"/>
      <c r="I514" s="31">
        <v>42186</v>
      </c>
      <c r="J514" s="134">
        <v>1</v>
      </c>
      <c r="K514" s="24"/>
      <c r="L514" s="868"/>
      <c r="M514" s="134" t="s">
        <v>6</v>
      </c>
      <c r="N514" s="32"/>
      <c r="O514" s="149"/>
      <c r="P514" s="149"/>
      <c r="Q514" s="148" t="s">
        <v>518</v>
      </c>
      <c r="R514" s="897"/>
      <c r="S514" s="894"/>
      <c r="T514" s="14"/>
    </row>
    <row r="515" spans="1:20" customFormat="1" ht="36">
      <c r="A515" s="864"/>
      <c r="B515" s="865"/>
      <c r="C515" s="871"/>
      <c r="D515" s="133">
        <v>3</v>
      </c>
      <c r="E515" s="30" t="s">
        <v>519</v>
      </c>
      <c r="F515" s="133" t="s">
        <v>503</v>
      </c>
      <c r="G515" s="133" t="s">
        <v>504</v>
      </c>
      <c r="H515" s="133"/>
      <c r="I515" s="31">
        <v>42186</v>
      </c>
      <c r="J515" s="133">
        <v>1</v>
      </c>
      <c r="K515" s="24"/>
      <c r="L515" s="868"/>
      <c r="M515" s="134" t="s">
        <v>6</v>
      </c>
      <c r="N515" s="32"/>
      <c r="O515" s="149"/>
      <c r="P515" s="149"/>
      <c r="Q515" s="148" t="s">
        <v>520</v>
      </c>
      <c r="R515" s="897"/>
      <c r="S515" s="894"/>
      <c r="T515" s="14"/>
    </row>
    <row r="516" spans="1:20" customFormat="1" ht="36">
      <c r="A516" s="864"/>
      <c r="B516" s="865"/>
      <c r="C516" s="871"/>
      <c r="D516" s="133">
        <v>3</v>
      </c>
      <c r="E516" s="30" t="s">
        <v>521</v>
      </c>
      <c r="F516" s="133" t="s">
        <v>503</v>
      </c>
      <c r="G516" s="133" t="s">
        <v>504</v>
      </c>
      <c r="H516" s="133"/>
      <c r="I516" s="31">
        <v>42186</v>
      </c>
      <c r="J516" s="134">
        <v>1</v>
      </c>
      <c r="K516" s="24"/>
      <c r="L516" s="868"/>
      <c r="M516" s="134" t="s">
        <v>6</v>
      </c>
      <c r="N516" s="32"/>
      <c r="O516" s="149"/>
      <c r="P516" s="149"/>
      <c r="Q516" s="148" t="s">
        <v>522</v>
      </c>
      <c r="R516" s="897"/>
      <c r="S516" s="894"/>
      <c r="T516" s="14"/>
    </row>
    <row r="517" spans="1:20" customFormat="1" ht="36">
      <c r="A517" s="864"/>
      <c r="B517" s="865"/>
      <c r="C517" s="871"/>
      <c r="D517" s="133">
        <v>3</v>
      </c>
      <c r="E517" s="30" t="s">
        <v>523</v>
      </c>
      <c r="F517" s="133" t="s">
        <v>503</v>
      </c>
      <c r="G517" s="133" t="s">
        <v>504</v>
      </c>
      <c r="H517" s="133"/>
      <c r="I517" s="31">
        <v>42186</v>
      </c>
      <c r="J517" s="134">
        <v>1</v>
      </c>
      <c r="K517" s="24"/>
      <c r="L517" s="868"/>
      <c r="M517" s="134" t="s">
        <v>6</v>
      </c>
      <c r="N517" s="32"/>
      <c r="O517" s="149"/>
      <c r="P517" s="149"/>
      <c r="Q517" s="148" t="s">
        <v>524</v>
      </c>
      <c r="R517" s="975"/>
      <c r="S517" s="964"/>
      <c r="T517" s="14"/>
    </row>
    <row r="519" spans="1:20">
      <c r="A519" s="2" t="s">
        <v>643</v>
      </c>
    </row>
    <row r="520" spans="1:20" customFormat="1">
      <c r="A520" s="39" t="s">
        <v>593</v>
      </c>
      <c r="B520" s="39"/>
      <c r="C520" s="54">
        <f>C521</f>
        <v>71311</v>
      </c>
      <c r="D520" s="54"/>
      <c r="E520" s="54"/>
      <c r="F520" s="54"/>
      <c r="G520" s="54"/>
      <c r="H520" s="54"/>
      <c r="I520" s="54"/>
      <c r="J520" s="46">
        <f>SUMIF(M521:M531,"действующий",J521:J531)+SUMIF(M521:M531,"планируемый к открытию",J521:J531)</f>
        <v>20</v>
      </c>
      <c r="K520" s="54"/>
      <c r="L520" s="57" t="str">
        <f>L521</f>
        <v/>
      </c>
      <c r="M520" s="54"/>
      <c r="N520" s="54"/>
      <c r="O520" s="54"/>
      <c r="P520" s="54"/>
      <c r="Q520" s="54"/>
      <c r="R520" s="52">
        <f>S520/C520</f>
        <v>1</v>
      </c>
      <c r="S520" s="56">
        <f>S521</f>
        <v>71311</v>
      </c>
      <c r="T520" s="14"/>
    </row>
    <row r="521" spans="1:20" customFormat="1" ht="72">
      <c r="A521" s="952">
        <v>47</v>
      </c>
      <c r="B521" s="966" t="s">
        <v>534</v>
      </c>
      <c r="C521" s="968">
        <v>71311</v>
      </c>
      <c r="D521" s="13">
        <v>1</v>
      </c>
      <c r="E521" s="17" t="s">
        <v>502</v>
      </c>
      <c r="F521" s="13" t="s">
        <v>503</v>
      </c>
      <c r="G521" s="13" t="s">
        <v>504</v>
      </c>
      <c r="H521" s="13" t="s">
        <v>505</v>
      </c>
      <c r="I521" s="7">
        <v>41334</v>
      </c>
      <c r="J521" s="11">
        <v>10</v>
      </c>
      <c r="K521" s="24"/>
      <c r="L521" s="970" t="str">
        <f>IF(R521&lt;1,ROUNDUP((C521-S521)/5000,0),"")</f>
        <v/>
      </c>
      <c r="M521" s="9" t="s">
        <v>6</v>
      </c>
      <c r="N521" s="6"/>
      <c r="O521" s="149" t="s">
        <v>612</v>
      </c>
      <c r="P521" s="149" t="s">
        <v>616</v>
      </c>
      <c r="Q521" s="16" t="s">
        <v>506</v>
      </c>
      <c r="R521" s="951">
        <f>S521/C521</f>
        <v>1</v>
      </c>
      <c r="S521" s="943">
        <f>IF(SUMIF(M521:M531,"действующий",J521:J531)*5000/C521&gt;1,C521,SUMIF(M521:M531,"действующий",J521:J531)*5000)</f>
        <v>71311</v>
      </c>
      <c r="T521" s="14"/>
    </row>
    <row r="522" spans="1:20" customFormat="1" ht="36">
      <c r="A522" s="953"/>
      <c r="B522" s="944"/>
      <c r="C522" s="955"/>
      <c r="D522" s="13">
        <v>3</v>
      </c>
      <c r="E522" s="17" t="s">
        <v>507</v>
      </c>
      <c r="F522" s="13" t="s">
        <v>503</v>
      </c>
      <c r="G522" s="13" t="s">
        <v>504</v>
      </c>
      <c r="H522" s="13" t="s">
        <v>508</v>
      </c>
      <c r="I522" s="7">
        <v>42460</v>
      </c>
      <c r="J522" s="12">
        <v>1</v>
      </c>
      <c r="K522" s="24"/>
      <c r="L522" s="971"/>
      <c r="M522" s="9" t="s">
        <v>6</v>
      </c>
      <c r="N522" s="6"/>
      <c r="O522" s="149"/>
      <c r="P522" s="149"/>
      <c r="Q522" s="16" t="s">
        <v>509</v>
      </c>
      <c r="R522" s="931"/>
      <c r="S522" s="894"/>
      <c r="T522" s="14"/>
    </row>
    <row r="523" spans="1:20" customFormat="1" ht="72">
      <c r="A523" s="953"/>
      <c r="B523" s="944"/>
      <c r="C523" s="955"/>
      <c r="D523" s="13">
        <v>3</v>
      </c>
      <c r="E523" s="17" t="s">
        <v>510</v>
      </c>
      <c r="F523" s="13" t="s">
        <v>503</v>
      </c>
      <c r="G523" s="13" t="s">
        <v>504</v>
      </c>
      <c r="H523" s="13" t="s">
        <v>511</v>
      </c>
      <c r="I523" s="7">
        <v>42186</v>
      </c>
      <c r="J523" s="12">
        <v>1</v>
      </c>
      <c r="K523" s="24"/>
      <c r="L523" s="971"/>
      <c r="M523" s="9" t="s">
        <v>6</v>
      </c>
      <c r="N523" s="6"/>
      <c r="O523" s="149"/>
      <c r="P523" s="149"/>
      <c r="Q523" s="16" t="s">
        <v>512</v>
      </c>
      <c r="R523" s="931"/>
      <c r="S523" s="894"/>
      <c r="T523" s="14"/>
    </row>
    <row r="524" spans="1:20" customFormat="1" ht="72">
      <c r="A524" s="953"/>
      <c r="B524" s="944"/>
      <c r="C524" s="955"/>
      <c r="D524" s="13">
        <v>3</v>
      </c>
      <c r="E524" s="17" t="s">
        <v>513</v>
      </c>
      <c r="F524" s="13" t="s">
        <v>503</v>
      </c>
      <c r="G524" s="13" t="s">
        <v>504</v>
      </c>
      <c r="H524" s="13"/>
      <c r="I524" s="7">
        <v>42460</v>
      </c>
      <c r="J524" s="12">
        <v>1</v>
      </c>
      <c r="K524" s="24"/>
      <c r="L524" s="971"/>
      <c r="M524" s="9" t="s">
        <v>6</v>
      </c>
      <c r="N524" s="6"/>
      <c r="O524" s="149"/>
      <c r="P524" s="149"/>
      <c r="Q524" s="16" t="s">
        <v>512</v>
      </c>
      <c r="R524" s="931"/>
      <c r="S524" s="894"/>
      <c r="T524" s="14"/>
    </row>
    <row r="525" spans="1:20" customFormat="1" ht="36">
      <c r="A525" s="953"/>
      <c r="B525" s="944"/>
      <c r="C525" s="955"/>
      <c r="D525" s="13" t="s">
        <v>544</v>
      </c>
      <c r="E525" s="17" t="s">
        <v>514</v>
      </c>
      <c r="F525" s="13" t="s">
        <v>503</v>
      </c>
      <c r="G525" s="13" t="s">
        <v>504</v>
      </c>
      <c r="H525" s="13"/>
      <c r="I525" s="7">
        <v>42186</v>
      </c>
      <c r="J525" s="11">
        <v>1</v>
      </c>
      <c r="K525" s="24">
        <v>43007</v>
      </c>
      <c r="L525" s="971"/>
      <c r="M525" s="9" t="s">
        <v>8</v>
      </c>
      <c r="N525" s="6"/>
      <c r="O525" s="149"/>
      <c r="P525" s="149"/>
      <c r="Q525" s="16"/>
      <c r="R525" s="931"/>
      <c r="S525" s="894"/>
      <c r="T525" s="14"/>
    </row>
    <row r="526" spans="1:20" customFormat="1" ht="72">
      <c r="A526" s="953"/>
      <c r="B526" s="944"/>
      <c r="C526" s="955"/>
      <c r="D526" s="13">
        <v>3</v>
      </c>
      <c r="E526" s="17" t="s">
        <v>623</v>
      </c>
      <c r="F526" s="141" t="s">
        <v>503</v>
      </c>
      <c r="G526" s="141" t="s">
        <v>504</v>
      </c>
      <c r="H526" s="13"/>
      <c r="I526" s="7">
        <v>43007</v>
      </c>
      <c r="J526" s="11">
        <v>1</v>
      </c>
      <c r="K526" s="24"/>
      <c r="L526" s="971"/>
      <c r="M526" s="9" t="s">
        <v>6</v>
      </c>
      <c r="N526" s="6"/>
      <c r="O526" s="149"/>
      <c r="P526" s="149"/>
      <c r="Q526" s="16" t="s">
        <v>512</v>
      </c>
      <c r="R526" s="931"/>
      <c r="S526" s="894"/>
      <c r="T526" s="14"/>
    </row>
    <row r="527" spans="1:20" customFormat="1" ht="60">
      <c r="A527" s="953"/>
      <c r="B527" s="944"/>
      <c r="C527" s="955"/>
      <c r="D527" s="13">
        <v>3</v>
      </c>
      <c r="E527" s="17" t="s">
        <v>515</v>
      </c>
      <c r="F527" s="141" t="s">
        <v>503</v>
      </c>
      <c r="G527" s="141" t="s">
        <v>504</v>
      </c>
      <c r="H527" s="13"/>
      <c r="I527" s="7">
        <v>42186</v>
      </c>
      <c r="J527" s="11">
        <v>2</v>
      </c>
      <c r="K527" s="24"/>
      <c r="L527" s="971"/>
      <c r="M527" s="9" t="s">
        <v>6</v>
      </c>
      <c r="N527" s="6"/>
      <c r="O527" s="149"/>
      <c r="P527" s="149"/>
      <c r="Q527" s="143" t="s">
        <v>516</v>
      </c>
      <c r="R527" s="931"/>
      <c r="S527" s="894"/>
      <c r="T527" s="14"/>
    </row>
    <row r="528" spans="1:20" customFormat="1" ht="36">
      <c r="A528" s="953"/>
      <c r="B528" s="944"/>
      <c r="C528" s="955"/>
      <c r="D528" s="13">
        <v>3</v>
      </c>
      <c r="E528" s="17" t="s">
        <v>517</v>
      </c>
      <c r="F528" s="13" t="s">
        <v>503</v>
      </c>
      <c r="G528" s="13" t="s">
        <v>504</v>
      </c>
      <c r="H528" s="13"/>
      <c r="I528" s="7">
        <v>42186</v>
      </c>
      <c r="J528" s="11">
        <v>1</v>
      </c>
      <c r="K528" s="24"/>
      <c r="L528" s="971"/>
      <c r="M528" s="9" t="s">
        <v>6</v>
      </c>
      <c r="N528" s="6"/>
      <c r="O528" s="149"/>
      <c r="P528" s="149"/>
      <c r="Q528" s="16" t="s">
        <v>518</v>
      </c>
      <c r="R528" s="931"/>
      <c r="S528" s="894"/>
      <c r="T528" s="14"/>
    </row>
    <row r="529" spans="1:20" customFormat="1" ht="36">
      <c r="A529" s="953"/>
      <c r="B529" s="944"/>
      <c r="C529" s="955"/>
      <c r="D529" s="13">
        <v>3</v>
      </c>
      <c r="E529" s="17" t="s">
        <v>519</v>
      </c>
      <c r="F529" s="13" t="s">
        <v>503</v>
      </c>
      <c r="G529" s="13" t="s">
        <v>504</v>
      </c>
      <c r="H529" s="13"/>
      <c r="I529" s="7">
        <v>42186</v>
      </c>
      <c r="J529" s="12">
        <v>1</v>
      </c>
      <c r="K529" s="24"/>
      <c r="L529" s="971"/>
      <c r="M529" s="9" t="s">
        <v>6</v>
      </c>
      <c r="N529" s="6"/>
      <c r="O529" s="149"/>
      <c r="P529" s="149"/>
      <c r="Q529" s="16" t="s">
        <v>520</v>
      </c>
      <c r="R529" s="931"/>
      <c r="S529" s="894"/>
      <c r="T529" s="14"/>
    </row>
    <row r="530" spans="1:20" customFormat="1" ht="36">
      <c r="A530" s="953"/>
      <c r="B530" s="944"/>
      <c r="C530" s="955"/>
      <c r="D530" s="13">
        <v>3</v>
      </c>
      <c r="E530" s="17" t="s">
        <v>521</v>
      </c>
      <c r="F530" s="13" t="s">
        <v>503</v>
      </c>
      <c r="G530" s="13" t="s">
        <v>504</v>
      </c>
      <c r="H530" s="13"/>
      <c r="I530" s="7">
        <v>42186</v>
      </c>
      <c r="J530" s="11">
        <v>1</v>
      </c>
      <c r="K530" s="24"/>
      <c r="L530" s="971"/>
      <c r="M530" s="9" t="s">
        <v>6</v>
      </c>
      <c r="N530" s="6"/>
      <c r="O530" s="149"/>
      <c r="P530" s="149"/>
      <c r="Q530" s="16" t="s">
        <v>522</v>
      </c>
      <c r="R530" s="931"/>
      <c r="S530" s="894"/>
      <c r="T530" s="14"/>
    </row>
    <row r="531" spans="1:20" customFormat="1" ht="36">
      <c r="A531" s="965"/>
      <c r="B531" s="967"/>
      <c r="C531" s="969"/>
      <c r="D531" s="13">
        <v>3</v>
      </c>
      <c r="E531" s="17" t="s">
        <v>523</v>
      </c>
      <c r="F531" s="13" t="s">
        <v>503</v>
      </c>
      <c r="G531" s="13" t="s">
        <v>504</v>
      </c>
      <c r="H531" s="13"/>
      <c r="I531" s="7">
        <v>42186</v>
      </c>
      <c r="J531" s="11">
        <v>1</v>
      </c>
      <c r="K531" s="24"/>
      <c r="L531" s="972"/>
      <c r="M531" s="9" t="s">
        <v>6</v>
      </c>
      <c r="N531" s="6"/>
      <c r="O531" s="149"/>
      <c r="P531" s="149"/>
      <c r="Q531" s="16" t="s">
        <v>524</v>
      </c>
      <c r="R531" s="973"/>
      <c r="S531" s="964"/>
      <c r="T531" s="14"/>
    </row>
    <row r="533" spans="1:20">
      <c r="A533" s="117" t="s">
        <v>700</v>
      </c>
      <c r="B533" s="117"/>
    </row>
    <row r="534" spans="1:20">
      <c r="A534" s="2" t="s">
        <v>701</v>
      </c>
    </row>
    <row r="535" spans="1:20">
      <c r="A535" s="2" t="s">
        <v>649</v>
      </c>
    </row>
    <row r="536" spans="1:20">
      <c r="A536" s="2" t="s">
        <v>642</v>
      </c>
    </row>
    <row r="537" spans="1:20" customFormat="1" ht="72">
      <c r="A537" s="863"/>
      <c r="B537" s="865" t="s">
        <v>292</v>
      </c>
      <c r="C537" s="939">
        <v>21381</v>
      </c>
      <c r="D537" s="133">
        <v>1</v>
      </c>
      <c r="E537" s="30" t="s">
        <v>293</v>
      </c>
      <c r="F537" s="133" t="s">
        <v>294</v>
      </c>
      <c r="G537" s="133" t="s">
        <v>295</v>
      </c>
      <c r="H537" s="133" t="s">
        <v>296</v>
      </c>
      <c r="I537" s="31">
        <v>41998</v>
      </c>
      <c r="J537" s="142">
        <v>9</v>
      </c>
      <c r="K537" s="24"/>
      <c r="L537" s="868" t="str">
        <f>IF(R537&lt;1,ROUNDUP((C537-S537)/5000,0),"")</f>
        <v/>
      </c>
      <c r="M537" s="134" t="s">
        <v>6</v>
      </c>
      <c r="N537" s="32"/>
      <c r="O537" s="149"/>
      <c r="P537" s="149"/>
      <c r="Q537" s="148" t="s">
        <v>31</v>
      </c>
      <c r="R537" s="869">
        <f>S537/C537</f>
        <v>1</v>
      </c>
      <c r="S537" s="870">
        <f>IF(SUMIF(M537:M538,"действующий",J537:J538)*5000/C537&gt;1,C537,SUMIF(M537:M538,"действующий",J537:J538)*5000)</f>
        <v>21381</v>
      </c>
      <c r="T537" s="102"/>
    </row>
    <row r="538" spans="1:20" customFormat="1" ht="72">
      <c r="A538" s="863"/>
      <c r="B538" s="866"/>
      <c r="C538" s="939"/>
      <c r="D538" s="133">
        <v>3</v>
      </c>
      <c r="E538" s="30" t="s">
        <v>293</v>
      </c>
      <c r="F538" s="133" t="s">
        <v>297</v>
      </c>
      <c r="G538" s="133" t="s">
        <v>295</v>
      </c>
      <c r="H538" s="133" t="s">
        <v>296</v>
      </c>
      <c r="I538" s="31">
        <v>42643</v>
      </c>
      <c r="J538" s="142">
        <v>2</v>
      </c>
      <c r="K538" s="24"/>
      <c r="L538" s="868"/>
      <c r="M538" s="134" t="s">
        <v>6</v>
      </c>
      <c r="N538" s="32"/>
      <c r="O538" s="149"/>
      <c r="P538" s="149"/>
      <c r="Q538" s="148" t="s">
        <v>31</v>
      </c>
      <c r="R538" s="869"/>
      <c r="S538" s="870"/>
      <c r="T538" s="14"/>
    </row>
    <row r="540" spans="1:20">
      <c r="A540" s="2" t="s">
        <v>643</v>
      </c>
    </row>
    <row r="541" spans="1:20" customFormat="1" ht="72">
      <c r="A541" s="863"/>
      <c r="B541" s="865" t="s">
        <v>292</v>
      </c>
      <c r="C541" s="939">
        <v>21381</v>
      </c>
      <c r="D541" s="133">
        <v>1</v>
      </c>
      <c r="E541" s="30" t="s">
        <v>293</v>
      </c>
      <c r="F541" s="133" t="s">
        <v>294</v>
      </c>
      <c r="G541" s="133" t="s">
        <v>295</v>
      </c>
      <c r="H541" s="133" t="s">
        <v>296</v>
      </c>
      <c r="I541" s="31">
        <v>41998</v>
      </c>
      <c r="J541" s="142">
        <v>9</v>
      </c>
      <c r="K541" s="24"/>
      <c r="L541" s="916" t="str">
        <f>IF(R541&lt;1,ROUNDUP((C541-S541)/5000,0),"")</f>
        <v/>
      </c>
      <c r="M541" s="134" t="s">
        <v>6</v>
      </c>
      <c r="N541" s="32"/>
      <c r="O541" s="149"/>
      <c r="P541" s="149"/>
      <c r="Q541" s="148" t="s">
        <v>31</v>
      </c>
      <c r="R541" s="976">
        <f>S541/C541</f>
        <v>1</v>
      </c>
      <c r="S541" s="979">
        <f>IF(SUMIF(M541:M544,"действующий",J541:J544)*5000/C541&gt;1,C541,SUMIF(M541:M544,"действующий",J541:J544)*5000)</f>
        <v>21381</v>
      </c>
      <c r="T541" s="167"/>
    </row>
    <row r="542" spans="1:20" customFormat="1" ht="36">
      <c r="A542" s="863"/>
      <c r="B542" s="865"/>
      <c r="C542" s="939"/>
      <c r="D542" s="133" t="s">
        <v>543</v>
      </c>
      <c r="E542" s="30" t="s">
        <v>293</v>
      </c>
      <c r="F542" s="133"/>
      <c r="G542" s="133"/>
      <c r="H542" s="133"/>
      <c r="I542" s="31"/>
      <c r="J542" s="142">
        <v>3</v>
      </c>
      <c r="K542" s="24"/>
      <c r="L542" s="917"/>
      <c r="M542" s="134" t="s">
        <v>7</v>
      </c>
      <c r="N542" s="32"/>
      <c r="O542" s="149"/>
      <c r="P542" s="149"/>
      <c r="Q542" s="148"/>
      <c r="R542" s="977"/>
      <c r="S542" s="980"/>
      <c r="T542" s="102"/>
    </row>
    <row r="543" spans="1:20" customFormat="1" ht="72">
      <c r="A543" s="863"/>
      <c r="B543" s="865"/>
      <c r="C543" s="939"/>
      <c r="D543" s="133">
        <v>3</v>
      </c>
      <c r="E543" s="30" t="s">
        <v>293</v>
      </c>
      <c r="F543" s="133" t="s">
        <v>297</v>
      </c>
      <c r="G543" s="133" t="s">
        <v>295</v>
      </c>
      <c r="H543" s="133" t="s">
        <v>296</v>
      </c>
      <c r="I543" s="31">
        <v>42643</v>
      </c>
      <c r="J543" s="142">
        <v>2</v>
      </c>
      <c r="K543" s="24"/>
      <c r="L543" s="917"/>
      <c r="M543" s="134" t="s">
        <v>6</v>
      </c>
      <c r="N543" s="32"/>
      <c r="O543" s="149"/>
      <c r="P543" s="149"/>
      <c r="Q543" s="148" t="s">
        <v>31</v>
      </c>
      <c r="R543" s="977"/>
      <c r="S543" s="980"/>
      <c r="T543" s="14"/>
    </row>
    <row r="544" spans="1:20" customFormat="1" ht="36">
      <c r="A544" s="863"/>
      <c r="B544" s="865"/>
      <c r="C544" s="939"/>
      <c r="D544" s="133"/>
      <c r="E544" s="30" t="s">
        <v>293</v>
      </c>
      <c r="F544" s="133"/>
      <c r="G544" s="133"/>
      <c r="H544" s="133"/>
      <c r="I544" s="31"/>
      <c r="J544" s="142">
        <v>-2</v>
      </c>
      <c r="K544" s="24"/>
      <c r="L544" s="918"/>
      <c r="M544" s="134" t="s">
        <v>7</v>
      </c>
      <c r="N544" s="32"/>
      <c r="O544" s="149"/>
      <c r="P544" s="149"/>
      <c r="Q544" s="148"/>
      <c r="R544" s="978"/>
      <c r="S544" s="981"/>
      <c r="T544" s="14"/>
    </row>
    <row r="546" spans="1:20">
      <c r="A546" s="117" t="s">
        <v>702</v>
      </c>
    </row>
    <row r="547" spans="1:20">
      <c r="A547" s="2" t="s">
        <v>730</v>
      </c>
    </row>
    <row r="548" spans="1:20">
      <c r="A548" s="2" t="s">
        <v>704</v>
      </c>
    </row>
    <row r="549" spans="1:20">
      <c r="A549" s="2" t="s">
        <v>642</v>
      </c>
    </row>
    <row r="550" spans="1:20" customFormat="1" ht="72">
      <c r="A550" s="183"/>
      <c r="B550" s="133" t="s">
        <v>414</v>
      </c>
      <c r="C550" s="142">
        <v>104473</v>
      </c>
      <c r="D550" s="133">
        <v>1</v>
      </c>
      <c r="E550" s="30" t="s">
        <v>415</v>
      </c>
      <c r="F550" s="133" t="s">
        <v>416</v>
      </c>
      <c r="G550" s="133" t="s">
        <v>417</v>
      </c>
      <c r="H550" s="133" t="s">
        <v>418</v>
      </c>
      <c r="I550" s="31">
        <v>41998</v>
      </c>
      <c r="J550" s="142">
        <v>21</v>
      </c>
      <c r="K550" s="24"/>
      <c r="L550" s="134" t="str">
        <f>IF(R550&lt;1,ROUNDUP((C550-S550)/5000,0),"")</f>
        <v/>
      </c>
      <c r="M550" s="134" t="s">
        <v>6</v>
      </c>
      <c r="N550" s="32">
        <v>219.1</v>
      </c>
      <c r="O550" s="149"/>
      <c r="P550" s="149"/>
      <c r="Q550" s="148" t="s">
        <v>31</v>
      </c>
      <c r="R550" s="131">
        <f>S550/C550</f>
        <v>1</v>
      </c>
      <c r="S550" s="130">
        <f>IF(SUMIF(M550:M550,"действующий",J550:J550)*5000/C550&gt;1,C550,SUMIF(M550:M550,"действующий",J550:J550)*5000)</f>
        <v>104473</v>
      </c>
      <c r="T550" s="14"/>
    </row>
    <row r="551" spans="1:20" customFormat="1" ht="48">
      <c r="A551" s="183"/>
      <c r="B551" s="133" t="s">
        <v>421</v>
      </c>
      <c r="C551" s="149">
        <v>9928</v>
      </c>
      <c r="D551" s="133">
        <v>3</v>
      </c>
      <c r="E551" s="30" t="s">
        <v>422</v>
      </c>
      <c r="F551" s="133" t="s">
        <v>423</v>
      </c>
      <c r="G551" s="133" t="s">
        <v>417</v>
      </c>
      <c r="H551" s="133" t="s">
        <v>424</v>
      </c>
      <c r="I551" s="31">
        <v>42229</v>
      </c>
      <c r="J551" s="134">
        <v>2</v>
      </c>
      <c r="K551" s="24"/>
      <c r="L551" s="134" t="str">
        <f>IF(R551&lt;1,ROUNDUP((C551-S551)/5000,0),"")</f>
        <v/>
      </c>
      <c r="M551" s="134" t="s">
        <v>6</v>
      </c>
      <c r="N551" s="32"/>
      <c r="O551" s="149"/>
      <c r="P551" s="149"/>
      <c r="Q551" s="148" t="s">
        <v>425</v>
      </c>
      <c r="R551" s="131">
        <f>S551/C551</f>
        <v>1</v>
      </c>
      <c r="S551" s="130">
        <f>IF(SUMIF(M551:M551,"действующий",J551:J551)*5000/C551&gt;1,C551,SUMIF(M551:M551,"действующий",J551:J551)*5000)</f>
        <v>9928</v>
      </c>
      <c r="T551" s="14"/>
    </row>
    <row r="553" spans="1:20">
      <c r="A553" s="2" t="s">
        <v>643</v>
      </c>
    </row>
    <row r="554" spans="1:20" customFormat="1" ht="72">
      <c r="A554" s="2"/>
      <c r="B554" s="901" t="s">
        <v>414</v>
      </c>
      <c r="C554" s="932">
        <v>104473</v>
      </c>
      <c r="D554" s="13">
        <v>1</v>
      </c>
      <c r="E554" s="17" t="s">
        <v>415</v>
      </c>
      <c r="F554" s="13" t="s">
        <v>416</v>
      </c>
      <c r="G554" s="13" t="s">
        <v>417</v>
      </c>
      <c r="H554" s="13" t="s">
        <v>418</v>
      </c>
      <c r="I554" s="7">
        <v>41998</v>
      </c>
      <c r="J554" s="5">
        <v>21</v>
      </c>
      <c r="K554" s="22"/>
      <c r="L554" s="948" t="str">
        <f>IF(R554&lt;1,ROUNDUP((C554-S554)/5000,0),"")</f>
        <v/>
      </c>
      <c r="M554" s="9" t="s">
        <v>6</v>
      </c>
      <c r="N554" s="6">
        <v>219.1</v>
      </c>
      <c r="O554" s="202"/>
      <c r="P554" s="202"/>
      <c r="Q554" s="16" t="s">
        <v>31</v>
      </c>
      <c r="R554" s="911">
        <f>S554/C554</f>
        <v>1</v>
      </c>
      <c r="S554" s="893">
        <f>IF(SUMIF(M554:M557,"действующий",J554:J557)*5000/C554&gt;1,C554,SUMIF(M554:M557,"действующий",J554:J557)*5000)</f>
        <v>104473</v>
      </c>
      <c r="T554" s="14"/>
    </row>
    <row r="555" spans="1:20" customFormat="1" ht="36">
      <c r="A555" s="2"/>
      <c r="B555" s="944"/>
      <c r="C555" s="984"/>
      <c r="D555" s="13" t="s">
        <v>543</v>
      </c>
      <c r="E555" s="17" t="s">
        <v>415</v>
      </c>
      <c r="F555" s="198"/>
      <c r="G555" s="198"/>
      <c r="H555" s="198"/>
      <c r="I555" s="7"/>
      <c r="J555" s="5">
        <v>-6</v>
      </c>
      <c r="K555" s="22"/>
      <c r="L555" s="949"/>
      <c r="M555" s="9" t="s">
        <v>7</v>
      </c>
      <c r="N555" s="36"/>
      <c r="O555" s="202"/>
      <c r="P555" s="202"/>
      <c r="Q555" s="203"/>
      <c r="R555" s="931"/>
      <c r="S555" s="894"/>
      <c r="T555" s="14"/>
    </row>
    <row r="556" spans="1:20" customFormat="1" ht="24">
      <c r="A556" s="2"/>
      <c r="B556" s="944"/>
      <c r="C556" s="984"/>
      <c r="D556" s="13" t="s">
        <v>543</v>
      </c>
      <c r="E556" s="17" t="s">
        <v>606</v>
      </c>
      <c r="F556" s="198"/>
      <c r="G556" s="198"/>
      <c r="H556" s="198"/>
      <c r="I556" s="7"/>
      <c r="J556" s="5">
        <v>5</v>
      </c>
      <c r="K556" s="22"/>
      <c r="L556" s="949"/>
      <c r="M556" s="9" t="s">
        <v>7</v>
      </c>
      <c r="N556" s="36"/>
      <c r="O556" s="202"/>
      <c r="P556" s="202"/>
      <c r="Q556" s="203"/>
      <c r="R556" s="931"/>
      <c r="S556" s="894"/>
      <c r="T556" s="14"/>
    </row>
    <row r="557" spans="1:20" customFormat="1" ht="24">
      <c r="A557" s="2"/>
      <c r="B557" s="902"/>
      <c r="C557" s="933"/>
      <c r="D557" s="13" t="s">
        <v>544</v>
      </c>
      <c r="E557" s="17" t="s">
        <v>607</v>
      </c>
      <c r="F557" s="198"/>
      <c r="G557" s="198"/>
      <c r="H557" s="198"/>
      <c r="I557" s="7"/>
      <c r="J557" s="5">
        <v>2</v>
      </c>
      <c r="K557" s="22"/>
      <c r="L557" s="950"/>
      <c r="M557" s="9" t="s">
        <v>7</v>
      </c>
      <c r="N557" s="36"/>
      <c r="O557" s="202"/>
      <c r="P557" s="202"/>
      <c r="Q557" s="203"/>
      <c r="R557" s="912"/>
      <c r="S557" s="895"/>
      <c r="T557" s="14"/>
    </row>
    <row r="558" spans="1:20" customFormat="1" ht="48">
      <c r="A558" s="2"/>
      <c r="B558" s="901" t="s">
        <v>421</v>
      </c>
      <c r="C558" s="954">
        <v>9928</v>
      </c>
      <c r="D558" s="13">
        <v>3</v>
      </c>
      <c r="E558" s="17" t="s">
        <v>422</v>
      </c>
      <c r="F558" s="13" t="s">
        <v>423</v>
      </c>
      <c r="G558" s="13" t="s">
        <v>417</v>
      </c>
      <c r="H558" s="13" t="s">
        <v>424</v>
      </c>
      <c r="I558" s="7">
        <v>42229</v>
      </c>
      <c r="J558" s="10">
        <v>2</v>
      </c>
      <c r="K558" s="22"/>
      <c r="L558" s="948" t="str">
        <f>IF(R558&lt;1,ROUNDUP((C558-S558)/5000,0),"")</f>
        <v/>
      </c>
      <c r="M558" s="9" t="s">
        <v>6</v>
      </c>
      <c r="N558" s="6"/>
      <c r="O558" s="202"/>
      <c r="P558" s="202"/>
      <c r="Q558" s="16" t="s">
        <v>425</v>
      </c>
      <c r="R558" s="911">
        <f>S558/C558</f>
        <v>1</v>
      </c>
      <c r="S558" s="893">
        <f>IF(SUMIF(M558:M560,"действующий",J558:J560)*5000/C558&gt;1,C558,SUMIF(M558:M560,"действующий",J558:J560)*5000)</f>
        <v>9928</v>
      </c>
      <c r="T558" s="14"/>
    </row>
    <row r="559" spans="1:20" customFormat="1" ht="36">
      <c r="A559" s="2"/>
      <c r="B559" s="944"/>
      <c r="C559" s="955"/>
      <c r="D559" s="13" t="s">
        <v>544</v>
      </c>
      <c r="E559" s="17" t="s">
        <v>422</v>
      </c>
      <c r="F559" s="198"/>
      <c r="G559" s="198"/>
      <c r="H559" s="198"/>
      <c r="I559" s="7"/>
      <c r="J559" s="10">
        <v>-1</v>
      </c>
      <c r="K559" s="22"/>
      <c r="L559" s="949"/>
      <c r="M559" s="9" t="s">
        <v>7</v>
      </c>
      <c r="N559" s="36"/>
      <c r="O559" s="202"/>
      <c r="P559" s="202"/>
      <c r="Q559" s="203"/>
      <c r="R559" s="931"/>
      <c r="S559" s="894"/>
      <c r="T559" s="14"/>
    </row>
    <row r="560" spans="1:20" customFormat="1" ht="24">
      <c r="A560" s="2"/>
      <c r="B560" s="902"/>
      <c r="C560" s="956"/>
      <c r="D560" s="13" t="s">
        <v>544</v>
      </c>
      <c r="E560" s="17" t="s">
        <v>608</v>
      </c>
      <c r="F560" s="198"/>
      <c r="G560" s="198"/>
      <c r="H560" s="198"/>
      <c r="I560" s="7"/>
      <c r="J560" s="10">
        <v>1</v>
      </c>
      <c r="K560" s="22"/>
      <c r="L560" s="950"/>
      <c r="M560" s="9" t="s">
        <v>7</v>
      </c>
      <c r="N560" s="36"/>
      <c r="O560" s="202"/>
      <c r="P560" s="202"/>
      <c r="Q560" s="203"/>
      <c r="R560" s="912"/>
      <c r="S560" s="895"/>
      <c r="T560" s="14"/>
    </row>
    <row r="562" spans="1:20">
      <c r="A562" s="117" t="s">
        <v>429</v>
      </c>
    </row>
    <row r="563" spans="1:20">
      <c r="A563" s="2" t="s">
        <v>703</v>
      </c>
    </row>
    <row r="564" spans="1:20">
      <c r="A564" s="2" t="s">
        <v>649</v>
      </c>
    </row>
    <row r="565" spans="1:20">
      <c r="A565" s="2" t="s">
        <v>642</v>
      </c>
    </row>
    <row r="566" spans="1:20" customFormat="1" ht="84">
      <c r="A566" s="184"/>
      <c r="B566" s="133" t="s">
        <v>429</v>
      </c>
      <c r="C566" s="149">
        <v>21089</v>
      </c>
      <c r="D566" s="133">
        <v>1</v>
      </c>
      <c r="E566" s="30" t="s">
        <v>430</v>
      </c>
      <c r="F566" s="133" t="s">
        <v>431</v>
      </c>
      <c r="G566" s="133" t="s">
        <v>427</v>
      </c>
      <c r="H566" s="133" t="s">
        <v>432</v>
      </c>
      <c r="I566" s="31">
        <v>42354</v>
      </c>
      <c r="J566" s="134">
        <v>5</v>
      </c>
      <c r="K566" s="24"/>
      <c r="L566" s="134" t="str">
        <f>IF(R566&lt;1,ROUNDUP((C566-S566)/5000,0),"")</f>
        <v/>
      </c>
      <c r="M566" s="134" t="s">
        <v>6</v>
      </c>
      <c r="N566" s="32"/>
      <c r="O566" s="149" t="s">
        <v>610</v>
      </c>
      <c r="P566" s="149"/>
      <c r="Q566" s="148" t="s">
        <v>43</v>
      </c>
      <c r="R566" s="151">
        <f>S566/C566</f>
        <v>1</v>
      </c>
      <c r="S566" s="137">
        <f>IF(SUMIF(M566:M566,"действующий",J566:J566)*5000/C566&gt;1,C566,SUMIF(M566:M566,"действующий",J566:J566)*5000)</f>
        <v>21089</v>
      </c>
      <c r="T566" s="14"/>
    </row>
    <row r="568" spans="1:20">
      <c r="A568" s="2" t="s">
        <v>643</v>
      </c>
    </row>
    <row r="569" spans="1:20" customFormat="1" ht="48">
      <c r="A569" s="863"/>
      <c r="B569" s="865" t="s">
        <v>429</v>
      </c>
      <c r="C569" s="871">
        <v>21089</v>
      </c>
      <c r="D569" s="133">
        <v>1</v>
      </c>
      <c r="E569" s="30" t="s">
        <v>430</v>
      </c>
      <c r="F569" s="865" t="s">
        <v>431</v>
      </c>
      <c r="G569" s="865" t="s">
        <v>427</v>
      </c>
      <c r="H569" s="865" t="s">
        <v>432</v>
      </c>
      <c r="I569" s="31">
        <v>42354</v>
      </c>
      <c r="J569" s="134">
        <v>5</v>
      </c>
      <c r="K569" s="24"/>
      <c r="L569" s="868" t="str">
        <f>IF(R569&lt;1,ROUNDUP((C569-S569)/5000,0),"")</f>
        <v/>
      </c>
      <c r="M569" s="134" t="s">
        <v>6</v>
      </c>
      <c r="N569" s="32"/>
      <c r="O569" s="149" t="s">
        <v>610</v>
      </c>
      <c r="P569" s="149"/>
      <c r="Q569" s="958" t="s">
        <v>43</v>
      </c>
      <c r="R569" s="896">
        <f>S569/C569</f>
        <v>1</v>
      </c>
      <c r="S569" s="893">
        <f>IF(SUMIF(M569:M570,"действующий",J569:J570)*5000/C569&gt;1,C569,SUMIF(M569:M570,"действующий",J569:J570)*5000)</f>
        <v>21089</v>
      </c>
      <c r="T569" s="14"/>
    </row>
    <row r="570" spans="1:20" customFormat="1" ht="48">
      <c r="A570" s="863"/>
      <c r="B570" s="865"/>
      <c r="C570" s="871"/>
      <c r="D570" s="133" t="s">
        <v>543</v>
      </c>
      <c r="E570" s="30" t="s">
        <v>430</v>
      </c>
      <c r="F570" s="865"/>
      <c r="G570" s="865"/>
      <c r="H570" s="865"/>
      <c r="I570" s="31">
        <v>42986</v>
      </c>
      <c r="J570" s="134">
        <v>2</v>
      </c>
      <c r="K570" s="24"/>
      <c r="L570" s="868"/>
      <c r="M570" s="134" t="s">
        <v>6</v>
      </c>
      <c r="N570" s="32"/>
      <c r="O570" s="149"/>
      <c r="P570" s="149"/>
      <c r="Q570" s="958"/>
      <c r="R570" s="898"/>
      <c r="S570" s="895"/>
      <c r="T570" s="14"/>
    </row>
    <row r="572" spans="1:20">
      <c r="A572" s="117" t="s">
        <v>434</v>
      </c>
    </row>
    <row r="573" spans="1:20">
      <c r="A573" s="2" t="s">
        <v>729</v>
      </c>
    </row>
    <row r="574" spans="1:20">
      <c r="A574" s="2" t="s">
        <v>649</v>
      </c>
    </row>
    <row r="575" spans="1:20">
      <c r="A575" s="2" t="s">
        <v>642</v>
      </c>
    </row>
    <row r="576" spans="1:20" customFormat="1" ht="72">
      <c r="A576" s="183"/>
      <c r="B576" s="30" t="s">
        <v>434</v>
      </c>
      <c r="C576" s="148">
        <v>106577</v>
      </c>
      <c r="D576" s="133">
        <v>1</v>
      </c>
      <c r="E576" s="30" t="s">
        <v>628</v>
      </c>
      <c r="F576" s="133" t="s">
        <v>548</v>
      </c>
      <c r="G576" s="133" t="s">
        <v>435</v>
      </c>
      <c r="H576" s="133" t="s">
        <v>549</v>
      </c>
      <c r="I576" s="65">
        <v>41998</v>
      </c>
      <c r="J576" s="142">
        <v>22</v>
      </c>
      <c r="K576" s="24"/>
      <c r="L576" s="134" t="str">
        <f>IF(R576&lt;1,ROUNDUP((C576-S576)/5000,0),"")</f>
        <v/>
      </c>
      <c r="M576" s="134" t="s">
        <v>6</v>
      </c>
      <c r="N576" s="32"/>
      <c r="O576" s="149" t="s">
        <v>611</v>
      </c>
      <c r="P576" s="149"/>
      <c r="Q576" s="148" t="s">
        <v>546</v>
      </c>
      <c r="R576" s="131">
        <f>S576/C576</f>
        <v>1</v>
      </c>
      <c r="S576" s="130">
        <f>IF(SUMIF(M576:M576,"действующий",J576:J576)*5000/C576&gt;1,C576,SUMIF(M576:M576,"действующий",J576:J576)*5000)</f>
        <v>106577</v>
      </c>
      <c r="T576" s="102"/>
    </row>
    <row r="578" spans="1:20">
      <c r="A578" s="2" t="s">
        <v>643</v>
      </c>
    </row>
    <row r="579" spans="1:20" customFormat="1" ht="72">
      <c r="A579" s="863"/>
      <c r="B579" s="903" t="s">
        <v>434</v>
      </c>
      <c r="C579" s="907">
        <v>106577</v>
      </c>
      <c r="D579" s="199">
        <v>1</v>
      </c>
      <c r="E579" s="30" t="s">
        <v>628</v>
      </c>
      <c r="F579" s="199" t="s">
        <v>548</v>
      </c>
      <c r="G579" s="199" t="s">
        <v>435</v>
      </c>
      <c r="H579" s="199" t="s">
        <v>549</v>
      </c>
      <c r="I579" s="65">
        <v>41998</v>
      </c>
      <c r="J579" s="201">
        <v>22</v>
      </c>
      <c r="K579" s="24"/>
      <c r="L579" s="916" t="str">
        <f>IF(R579&lt;1,ROUNDUP((C579-S579)/5000,0),"")</f>
        <v/>
      </c>
      <c r="M579" s="200" t="s">
        <v>6</v>
      </c>
      <c r="N579" s="32"/>
      <c r="O579" s="202" t="s">
        <v>611</v>
      </c>
      <c r="P579" s="202"/>
      <c r="Q579" s="204" t="s">
        <v>31</v>
      </c>
      <c r="R579" s="976">
        <f>S579/C579</f>
        <v>1</v>
      </c>
      <c r="S579" s="979">
        <f>IF(SUMIF(M579:M583,"действующий",J579:J583)*5000/C579&gt;1,C579,SUMIF(M579:M583,"действующий",J579:J583)*5000)</f>
        <v>106577</v>
      </c>
      <c r="T579" s="102"/>
    </row>
    <row r="580" spans="1:20" customFormat="1" ht="36">
      <c r="A580" s="863"/>
      <c r="B580" s="982"/>
      <c r="C580" s="983"/>
      <c r="D580" s="199" t="s">
        <v>543</v>
      </c>
      <c r="E580" s="30" t="s">
        <v>628</v>
      </c>
      <c r="F580" s="199"/>
      <c r="G580" s="199"/>
      <c r="H580" s="199"/>
      <c r="I580" s="65">
        <v>43028</v>
      </c>
      <c r="J580" s="201">
        <v>1</v>
      </c>
      <c r="K580" s="24"/>
      <c r="L580" s="917"/>
      <c r="M580" s="200" t="s">
        <v>6</v>
      </c>
      <c r="N580" s="32"/>
      <c r="O580" s="202"/>
      <c r="P580" s="202"/>
      <c r="Q580" s="204"/>
      <c r="R580" s="977"/>
      <c r="S580" s="980"/>
      <c r="T580" s="102"/>
    </row>
    <row r="581" spans="1:20" customFormat="1" ht="36">
      <c r="A581" s="863"/>
      <c r="B581" s="982"/>
      <c r="C581" s="983"/>
      <c r="D581" s="199" t="s">
        <v>543</v>
      </c>
      <c r="E581" s="30" t="s">
        <v>628</v>
      </c>
      <c r="F581" s="199"/>
      <c r="G581" s="199"/>
      <c r="H581" s="199"/>
      <c r="I581" s="65">
        <v>43132</v>
      </c>
      <c r="J581" s="201">
        <v>4</v>
      </c>
      <c r="K581" s="24"/>
      <c r="L581" s="917"/>
      <c r="M581" s="200" t="s">
        <v>7</v>
      </c>
      <c r="N581" s="32"/>
      <c r="O581" s="202"/>
      <c r="P581" s="202"/>
      <c r="Q581" s="204"/>
      <c r="R581" s="977"/>
      <c r="S581" s="980"/>
      <c r="T581" s="102"/>
    </row>
    <row r="582" spans="1:20" customFormat="1" ht="72">
      <c r="A582" s="863"/>
      <c r="B582" s="982"/>
      <c r="C582" s="983"/>
      <c r="D582" s="199" t="s">
        <v>544</v>
      </c>
      <c r="E582" s="30" t="s">
        <v>726</v>
      </c>
      <c r="F582" s="199"/>
      <c r="G582" s="199"/>
      <c r="H582" s="199"/>
      <c r="I582" s="65">
        <v>43070</v>
      </c>
      <c r="J582" s="201">
        <v>2</v>
      </c>
      <c r="K582" s="24"/>
      <c r="L582" s="917"/>
      <c r="M582" s="200" t="s">
        <v>7</v>
      </c>
      <c r="N582" s="32"/>
      <c r="O582" s="202"/>
      <c r="P582" s="202"/>
      <c r="Q582" s="204" t="s">
        <v>728</v>
      </c>
      <c r="R582" s="977"/>
      <c r="S582" s="980"/>
      <c r="T582" s="102"/>
    </row>
    <row r="583" spans="1:20" customFormat="1" ht="72">
      <c r="A583" s="863"/>
      <c r="B583" s="904"/>
      <c r="C583" s="908"/>
      <c r="D583" s="199" t="s">
        <v>544</v>
      </c>
      <c r="E583" s="30" t="s">
        <v>727</v>
      </c>
      <c r="F583" s="199"/>
      <c r="G583" s="199"/>
      <c r="H583" s="199"/>
      <c r="I583" s="65">
        <v>43160</v>
      </c>
      <c r="J583" s="201">
        <v>3</v>
      </c>
      <c r="K583" s="24"/>
      <c r="L583" s="918"/>
      <c r="M583" s="200" t="s">
        <v>7</v>
      </c>
      <c r="N583" s="32"/>
      <c r="O583" s="202"/>
      <c r="P583" s="202"/>
      <c r="Q583" s="204" t="s">
        <v>31</v>
      </c>
      <c r="R583" s="978"/>
      <c r="S583" s="981"/>
      <c r="T583" s="102"/>
    </row>
    <row r="585" spans="1:20">
      <c r="A585" s="117" t="s">
        <v>713</v>
      </c>
    </row>
    <row r="586" spans="1:20">
      <c r="A586" s="2" t="s">
        <v>712</v>
      </c>
    </row>
    <row r="587" spans="1:20">
      <c r="A587" s="2" t="s">
        <v>706</v>
      </c>
    </row>
    <row r="588" spans="1:20">
      <c r="A588" s="2" t="s">
        <v>642</v>
      </c>
    </row>
    <row r="589" spans="1:20" customFormat="1" ht="72">
      <c r="A589" s="863"/>
      <c r="B589" s="865" t="s">
        <v>436</v>
      </c>
      <c r="C589" s="865">
        <v>115206</v>
      </c>
      <c r="D589" s="133">
        <v>1</v>
      </c>
      <c r="E589" s="30" t="s">
        <v>437</v>
      </c>
      <c r="F589" s="133" t="s">
        <v>438</v>
      </c>
      <c r="G589" s="133" t="s">
        <v>439</v>
      </c>
      <c r="H589" s="133" t="s">
        <v>440</v>
      </c>
      <c r="I589" s="31">
        <v>41632</v>
      </c>
      <c r="J589" s="133">
        <v>5</v>
      </c>
      <c r="K589" s="24"/>
      <c r="L589" s="868" t="str">
        <f>IF(R589&lt;1,ROUNDUP((C589-S589)/5000,0),"")</f>
        <v/>
      </c>
      <c r="M589" s="134" t="s">
        <v>6</v>
      </c>
      <c r="N589" s="32">
        <v>53.1</v>
      </c>
      <c r="O589" s="149" t="s">
        <v>611</v>
      </c>
      <c r="P589" s="149"/>
      <c r="Q589" s="148" t="s">
        <v>31</v>
      </c>
      <c r="R589" s="869">
        <f>S589/C589</f>
        <v>1</v>
      </c>
      <c r="S589" s="870">
        <f>IF(SUMIF(M589:M590,"действующий",J589:J590)*5000/C589&gt;1,C589,SUMIF(M589:M590,"действующий",J589:J590)*5000)</f>
        <v>115206</v>
      </c>
      <c r="T589" s="102"/>
    </row>
    <row r="590" spans="1:20" customFormat="1" ht="72">
      <c r="A590" s="863"/>
      <c r="B590" s="865"/>
      <c r="C590" s="865"/>
      <c r="D590" s="133">
        <v>1</v>
      </c>
      <c r="E590" s="64" t="s">
        <v>441</v>
      </c>
      <c r="F590" s="147" t="s">
        <v>442</v>
      </c>
      <c r="G590" s="147" t="s">
        <v>439</v>
      </c>
      <c r="H590" s="147" t="s">
        <v>443</v>
      </c>
      <c r="I590" s="31">
        <v>42363</v>
      </c>
      <c r="J590" s="133">
        <v>22</v>
      </c>
      <c r="K590" s="24"/>
      <c r="L590" s="868"/>
      <c r="M590" s="134" t="s">
        <v>6</v>
      </c>
      <c r="N590" s="32">
        <v>273</v>
      </c>
      <c r="O590" s="149" t="s">
        <v>610</v>
      </c>
      <c r="P590" s="149"/>
      <c r="Q590" s="148" t="s">
        <v>31</v>
      </c>
      <c r="R590" s="869"/>
      <c r="S590" s="870"/>
      <c r="T590" s="14"/>
    </row>
    <row r="591" spans="1:20" customFormat="1" ht="48">
      <c r="A591" s="196"/>
      <c r="B591" s="156" t="s">
        <v>447</v>
      </c>
      <c r="C591" s="160">
        <v>11210</v>
      </c>
      <c r="D591" s="156">
        <v>3</v>
      </c>
      <c r="E591" s="30" t="s">
        <v>448</v>
      </c>
      <c r="F591" s="156" t="s">
        <v>444</v>
      </c>
      <c r="G591" s="156" t="s">
        <v>439</v>
      </c>
      <c r="H591" s="156" t="s">
        <v>449</v>
      </c>
      <c r="I591" s="35">
        <v>42138</v>
      </c>
      <c r="J591" s="159">
        <v>2</v>
      </c>
      <c r="K591" s="24"/>
      <c r="L591" s="159">
        <f>IF(R591&lt;1,ROUNDUP((C591-S591)/5000,0),"")</f>
        <v>1</v>
      </c>
      <c r="M591" s="159" t="s">
        <v>6</v>
      </c>
      <c r="N591" s="32">
        <v>10</v>
      </c>
      <c r="O591" s="160"/>
      <c r="P591" s="160"/>
      <c r="Q591" s="161" t="s">
        <v>446</v>
      </c>
      <c r="R591" s="158">
        <f>S591/C591</f>
        <v>0.89206066012488849</v>
      </c>
      <c r="S591" s="157">
        <f>IF(SUMIF(M591:M591,"действующий",J591:J591)*5000/C591&gt;1,C591,SUMIF(M591:M591,"действующий",J591:J591)*5000)</f>
        <v>10000</v>
      </c>
      <c r="T591" s="14"/>
    </row>
    <row r="593" spans="1:20">
      <c r="A593" s="2" t="s">
        <v>643</v>
      </c>
    </row>
    <row r="594" spans="1:20" customFormat="1" ht="72">
      <c r="A594" s="863"/>
      <c r="B594" s="865" t="s">
        <v>436</v>
      </c>
      <c r="C594" s="865">
        <v>115206</v>
      </c>
      <c r="D594" s="133">
        <v>1</v>
      </c>
      <c r="E594" s="30" t="s">
        <v>437</v>
      </c>
      <c r="F594" s="133" t="s">
        <v>438</v>
      </c>
      <c r="G594" s="133" t="s">
        <v>439</v>
      </c>
      <c r="H594" s="133" t="s">
        <v>440</v>
      </c>
      <c r="I594" s="31">
        <v>41632</v>
      </c>
      <c r="J594" s="133">
        <v>5</v>
      </c>
      <c r="K594" s="24"/>
      <c r="L594" s="868" t="str">
        <f>IF(R594&lt;1,ROUNDUP((C594-S594)/5000,0),"")</f>
        <v/>
      </c>
      <c r="M594" s="134" t="s">
        <v>6</v>
      </c>
      <c r="N594" s="32">
        <v>53.1</v>
      </c>
      <c r="O594" s="149" t="s">
        <v>611</v>
      </c>
      <c r="P594" s="149"/>
      <c r="Q594" s="148" t="s">
        <v>31</v>
      </c>
      <c r="R594" s="869">
        <f>S594/C594</f>
        <v>1</v>
      </c>
      <c r="S594" s="870">
        <f>IF(SUMIF(M594:M596,"действующий",J594:J596)*5000/C594&gt;1,C594,SUMIF(M594:M596,"действующий",J594:J596)*5000)</f>
        <v>115206</v>
      </c>
      <c r="T594" s="102"/>
    </row>
    <row r="595" spans="1:20" customFormat="1" ht="72">
      <c r="A595" s="863"/>
      <c r="B595" s="865"/>
      <c r="C595" s="865"/>
      <c r="D595" s="133">
        <v>1</v>
      </c>
      <c r="E595" s="64" t="s">
        <v>441</v>
      </c>
      <c r="F595" s="147" t="s">
        <v>442</v>
      </c>
      <c r="G595" s="147" t="s">
        <v>439</v>
      </c>
      <c r="H595" s="147" t="s">
        <v>443</v>
      </c>
      <c r="I595" s="31">
        <v>42363</v>
      </c>
      <c r="J595" s="133">
        <v>22</v>
      </c>
      <c r="K595" s="24"/>
      <c r="L595" s="868"/>
      <c r="M595" s="134" t="s">
        <v>6</v>
      </c>
      <c r="N595" s="32">
        <v>273</v>
      </c>
      <c r="O595" s="149" t="s">
        <v>610</v>
      </c>
      <c r="P595" s="149"/>
      <c r="Q595" s="148" t="s">
        <v>31</v>
      </c>
      <c r="R595" s="869"/>
      <c r="S595" s="870"/>
      <c r="T595" s="14"/>
    </row>
    <row r="596" spans="1:20" customFormat="1">
      <c r="A596" s="863"/>
      <c r="B596" s="865"/>
      <c r="C596" s="865"/>
      <c r="D596" s="133" t="s">
        <v>544</v>
      </c>
      <c r="E596" s="64"/>
      <c r="F596" s="147"/>
      <c r="G596" s="147"/>
      <c r="H596" s="147"/>
      <c r="I596" s="31">
        <v>43032</v>
      </c>
      <c r="J596" s="133">
        <v>4</v>
      </c>
      <c r="K596" s="24"/>
      <c r="L596" s="868"/>
      <c r="M596" s="134" t="s">
        <v>6</v>
      </c>
      <c r="N596" s="32"/>
      <c r="O596" s="149"/>
      <c r="P596" s="149"/>
      <c r="Q596" s="148"/>
      <c r="R596" s="869"/>
      <c r="S596" s="870"/>
      <c r="T596" s="14"/>
    </row>
    <row r="597" spans="1:20" customFormat="1" ht="48">
      <c r="A597" s="863"/>
      <c r="B597" s="865" t="s">
        <v>447</v>
      </c>
      <c r="C597" s="871">
        <v>11210</v>
      </c>
      <c r="D597" s="156">
        <v>3</v>
      </c>
      <c r="E597" s="30" t="s">
        <v>448</v>
      </c>
      <c r="F597" s="156" t="s">
        <v>444</v>
      </c>
      <c r="G597" s="156" t="s">
        <v>439</v>
      </c>
      <c r="H597" s="156" t="s">
        <v>449</v>
      </c>
      <c r="I597" s="35">
        <v>42138</v>
      </c>
      <c r="J597" s="159">
        <v>2</v>
      </c>
      <c r="K597" s="24"/>
      <c r="L597" s="868" t="str">
        <f>IF(R597&lt;1,ROUNDUP((C597-S597)/5000,0),"")</f>
        <v/>
      </c>
      <c r="M597" s="159" t="s">
        <v>6</v>
      </c>
      <c r="N597" s="32">
        <v>10</v>
      </c>
      <c r="O597" s="160"/>
      <c r="P597" s="160"/>
      <c r="Q597" s="161" t="s">
        <v>446</v>
      </c>
      <c r="R597" s="869">
        <f>S597/C597</f>
        <v>1</v>
      </c>
      <c r="S597" s="870">
        <f>IF(SUMIF(M597:M598,"действующий",J597:J598)*5000/C597&gt;1,C597,SUMIF(M597:M598,"действующий",J597:J598)*5000)</f>
        <v>11210</v>
      </c>
      <c r="T597" s="14"/>
    </row>
    <row r="598" spans="1:20" customFormat="1" ht="36">
      <c r="A598" s="863"/>
      <c r="B598" s="865"/>
      <c r="C598" s="871"/>
      <c r="D598" s="156" t="s">
        <v>544</v>
      </c>
      <c r="E598" s="30" t="s">
        <v>448</v>
      </c>
      <c r="F598" s="156" t="s">
        <v>444</v>
      </c>
      <c r="G598" s="156" t="s">
        <v>439</v>
      </c>
      <c r="H598" s="156" t="s">
        <v>449</v>
      </c>
      <c r="I598" s="35">
        <v>43031</v>
      </c>
      <c r="J598" s="159">
        <v>1</v>
      </c>
      <c r="K598" s="24"/>
      <c r="L598" s="868"/>
      <c r="M598" s="159" t="s">
        <v>6</v>
      </c>
      <c r="N598" s="32"/>
      <c r="O598" s="160"/>
      <c r="P598" s="160"/>
      <c r="Q598" s="161"/>
      <c r="R598" s="869"/>
      <c r="S598" s="870"/>
      <c r="T598" s="14"/>
    </row>
    <row r="600" spans="1:20">
      <c r="A600" s="117" t="s">
        <v>450</v>
      </c>
    </row>
    <row r="601" spans="1:20">
      <c r="A601" s="2" t="s">
        <v>707</v>
      </c>
    </row>
    <row r="602" spans="1:20">
      <c r="A602" s="2" t="s">
        <v>708</v>
      </c>
    </row>
    <row r="603" spans="1:20">
      <c r="A603" s="2" t="s">
        <v>642</v>
      </c>
    </row>
    <row r="604" spans="1:20" customFormat="1" ht="72">
      <c r="A604" s="184"/>
      <c r="B604" s="133" t="s">
        <v>450</v>
      </c>
      <c r="C604" s="149">
        <v>111497</v>
      </c>
      <c r="D604" s="133">
        <v>1</v>
      </c>
      <c r="E604" s="30" t="s">
        <v>451</v>
      </c>
      <c r="F604" s="133" t="s">
        <v>452</v>
      </c>
      <c r="G604" s="133" t="s">
        <v>453</v>
      </c>
      <c r="H604" s="133" t="s">
        <v>454</v>
      </c>
      <c r="I604" s="31">
        <v>41998</v>
      </c>
      <c r="J604" s="142">
        <v>25</v>
      </c>
      <c r="K604" s="24"/>
      <c r="L604" s="134" t="str">
        <f>IF(R604&lt;1,ROUNDUP((C604-S604)/5000,0),"")</f>
        <v/>
      </c>
      <c r="M604" s="134" t="s">
        <v>6</v>
      </c>
      <c r="N604" s="32">
        <v>260</v>
      </c>
      <c r="O604" s="149"/>
      <c r="P604" s="149"/>
      <c r="Q604" s="148" t="s">
        <v>31</v>
      </c>
      <c r="R604" s="131">
        <f>S604/C604</f>
        <v>1</v>
      </c>
      <c r="S604" s="130">
        <f>IF(SUMIF(M604:M604,"действующий",J604:J604)*5000/C604&gt;1,C604,SUMIF(M604:M604,"действующий",J604:J604)*5000)</f>
        <v>111497</v>
      </c>
      <c r="T604" s="14"/>
    </row>
    <row r="606" spans="1:20">
      <c r="A606" s="2" t="s">
        <v>643</v>
      </c>
    </row>
    <row r="607" spans="1:20" customFormat="1" ht="72">
      <c r="A607" s="863"/>
      <c r="B607" s="865" t="s">
        <v>450</v>
      </c>
      <c r="C607" s="871">
        <v>111497</v>
      </c>
      <c r="D607" s="133">
        <v>1</v>
      </c>
      <c r="E607" s="30" t="s">
        <v>451</v>
      </c>
      <c r="F607" s="133" t="s">
        <v>452</v>
      </c>
      <c r="G607" s="133" t="s">
        <v>453</v>
      </c>
      <c r="H607" s="133" t="s">
        <v>454</v>
      </c>
      <c r="I607" s="31">
        <v>41998</v>
      </c>
      <c r="J607" s="142">
        <v>25</v>
      </c>
      <c r="K607" s="24"/>
      <c r="L607" s="868" t="str">
        <f>IF(R607&lt;1,ROUNDUP((C607-S607)/5000,0),"")</f>
        <v/>
      </c>
      <c r="M607" s="134" t="s">
        <v>6</v>
      </c>
      <c r="N607" s="32">
        <v>260</v>
      </c>
      <c r="O607" s="149"/>
      <c r="P607" s="149"/>
      <c r="Q607" s="148" t="s">
        <v>31</v>
      </c>
      <c r="R607" s="869">
        <f>S607/C607</f>
        <v>1</v>
      </c>
      <c r="S607" s="870">
        <f>IF(SUMIF(M607:M608,"действующий",J607:J608)*5000/C607&gt;1,C607,SUMIF(M607:M608,"действующий",J607:J608)*5000)</f>
        <v>111497</v>
      </c>
      <c r="T607" s="14"/>
    </row>
    <row r="608" spans="1:20" customFormat="1" ht="36">
      <c r="A608" s="863"/>
      <c r="B608" s="865"/>
      <c r="C608" s="871"/>
      <c r="D608" s="133" t="s">
        <v>543</v>
      </c>
      <c r="E608" s="30" t="s">
        <v>626</v>
      </c>
      <c r="F608" s="133"/>
      <c r="G608" s="133" t="s">
        <v>453</v>
      </c>
      <c r="H608" s="133"/>
      <c r="I608" s="31">
        <v>43094</v>
      </c>
      <c r="J608" s="142">
        <v>5</v>
      </c>
      <c r="K608" s="24"/>
      <c r="L608" s="868"/>
      <c r="M608" s="134" t="s">
        <v>7</v>
      </c>
      <c r="N608" s="32"/>
      <c r="O608" s="149"/>
      <c r="P608" s="149"/>
      <c r="Q608" s="148"/>
      <c r="R608" s="869"/>
      <c r="S608" s="870"/>
      <c r="T608" s="14"/>
    </row>
    <row r="610" spans="1:20">
      <c r="A610" s="117" t="s">
        <v>709</v>
      </c>
    </row>
    <row r="611" spans="1:20">
      <c r="A611" s="2" t="s">
        <v>710</v>
      </c>
    </row>
    <row r="612" spans="1:20">
      <c r="A612" s="2" t="s">
        <v>708</v>
      </c>
    </row>
    <row r="613" spans="1:20">
      <c r="A613" s="2" t="s">
        <v>642</v>
      </c>
    </row>
    <row r="614" spans="1:20" customFormat="1" ht="72">
      <c r="A614" s="183"/>
      <c r="B614" s="133" t="s">
        <v>455</v>
      </c>
      <c r="C614" s="149">
        <v>59222</v>
      </c>
      <c r="D614" s="133">
        <v>1</v>
      </c>
      <c r="E614" s="30" t="s">
        <v>456</v>
      </c>
      <c r="F614" s="133" t="s">
        <v>457</v>
      </c>
      <c r="G614" s="133" t="s">
        <v>458</v>
      </c>
      <c r="H614" s="133" t="s">
        <v>459</v>
      </c>
      <c r="I614" s="31">
        <v>41988</v>
      </c>
      <c r="J614" s="142">
        <v>18</v>
      </c>
      <c r="K614" s="24"/>
      <c r="L614" s="134" t="str">
        <f>IF(R614&lt;1,ROUNDUP((C614-S614)/5000,0),"")</f>
        <v/>
      </c>
      <c r="M614" s="134" t="s">
        <v>6</v>
      </c>
      <c r="N614" s="32"/>
      <c r="O614" s="149" t="s">
        <v>610</v>
      </c>
      <c r="P614" s="149"/>
      <c r="Q614" s="148" t="s">
        <v>31</v>
      </c>
      <c r="R614" s="131">
        <f>S614/C614</f>
        <v>1</v>
      </c>
      <c r="S614" s="130">
        <f>IF(SUMIF(M614:M614,"действующий",J614:J614)*5000/C614&gt;1,C614,SUMIF(M614:M614,"действующий",J614:J614)*5000)</f>
        <v>59222</v>
      </c>
      <c r="T614" s="103"/>
    </row>
    <row r="615" spans="1:20" customFormat="1" ht="36">
      <c r="A615" s="863"/>
      <c r="B615" s="903" t="s">
        <v>461</v>
      </c>
      <c r="C615" s="907">
        <v>12147</v>
      </c>
      <c r="D615" s="133">
        <v>3</v>
      </c>
      <c r="E615" s="30" t="s">
        <v>462</v>
      </c>
      <c r="F615" s="133" t="s">
        <v>460</v>
      </c>
      <c r="G615" s="133" t="s">
        <v>458</v>
      </c>
      <c r="H615" s="133" t="s">
        <v>463</v>
      </c>
      <c r="I615" s="82">
        <v>42186</v>
      </c>
      <c r="J615" s="134">
        <v>2</v>
      </c>
      <c r="K615" s="24"/>
      <c r="L615" s="916" t="str">
        <f>IF(R615&lt;1,ROUNDUP((C615-S615)/5000,0),"")</f>
        <v/>
      </c>
      <c r="M615" s="134" t="s">
        <v>6</v>
      </c>
      <c r="N615" s="32"/>
      <c r="O615" s="149"/>
      <c r="P615" s="149"/>
      <c r="Q615" s="148" t="s">
        <v>464</v>
      </c>
      <c r="R615" s="976">
        <f>S615/C615</f>
        <v>1</v>
      </c>
      <c r="S615" s="979">
        <f>IF(SUMIF(M615:M616,"действующий",J615:J616)*5000/C615&gt;1,C615,SUMIF(M615:M616,"действующий",J615:J616)*5000)</f>
        <v>12147</v>
      </c>
      <c r="T615" s="14"/>
    </row>
    <row r="616" spans="1:20" customFormat="1" ht="36">
      <c r="A616" s="863"/>
      <c r="B616" s="904"/>
      <c r="C616" s="908"/>
      <c r="D616" s="133" t="s">
        <v>544</v>
      </c>
      <c r="E616" s="30" t="s">
        <v>465</v>
      </c>
      <c r="F616" s="133" t="s">
        <v>460</v>
      </c>
      <c r="G616" s="133" t="s">
        <v>458</v>
      </c>
      <c r="H616" s="133" t="s">
        <v>466</v>
      </c>
      <c r="I616" s="82">
        <v>42460</v>
      </c>
      <c r="J616" s="133">
        <v>1</v>
      </c>
      <c r="K616" s="24"/>
      <c r="L616" s="918"/>
      <c r="M616" s="134" t="s">
        <v>6</v>
      </c>
      <c r="N616" s="32"/>
      <c r="O616" s="149"/>
      <c r="P616" s="149"/>
      <c r="Q616" s="148" t="s">
        <v>464</v>
      </c>
      <c r="R616" s="978"/>
      <c r="S616" s="981"/>
      <c r="T616" s="14"/>
    </row>
    <row r="618" spans="1:20">
      <c r="A618" s="2" t="s">
        <v>643</v>
      </c>
    </row>
    <row r="619" spans="1:20" customFormat="1" ht="72">
      <c r="A619" s="863"/>
      <c r="B619" s="865" t="s">
        <v>455</v>
      </c>
      <c r="C619" s="871">
        <v>59222</v>
      </c>
      <c r="D619" s="133">
        <v>1</v>
      </c>
      <c r="E619" s="30" t="s">
        <v>456</v>
      </c>
      <c r="F619" s="133" t="s">
        <v>457</v>
      </c>
      <c r="G619" s="133" t="s">
        <v>458</v>
      </c>
      <c r="H619" s="133" t="s">
        <v>459</v>
      </c>
      <c r="I619" s="31">
        <v>41988</v>
      </c>
      <c r="J619" s="142">
        <v>18</v>
      </c>
      <c r="K619" s="24"/>
      <c r="L619" s="134" t="str">
        <f>IF(R619&lt;1,ROUNDUP((C619-S619)/5000,0),"")</f>
        <v/>
      </c>
      <c r="M619" s="134" t="s">
        <v>6</v>
      </c>
      <c r="N619" s="32"/>
      <c r="O619" s="149" t="s">
        <v>610</v>
      </c>
      <c r="P619" s="149"/>
      <c r="Q619" s="148" t="s">
        <v>31</v>
      </c>
      <c r="R619" s="976">
        <f>S619/C619</f>
        <v>1</v>
      </c>
      <c r="S619" s="979">
        <f>IF(SUMIF(M619:M620,"действующий",J619:J620)*5000/C619&gt;1,C619,SUMIF(M619:M620,"действующий",J619:J620)*5000)</f>
        <v>59222</v>
      </c>
      <c r="T619" s="185"/>
    </row>
    <row r="620" spans="1:20" customFormat="1" ht="24">
      <c r="A620" s="863"/>
      <c r="B620" s="865"/>
      <c r="C620" s="871"/>
      <c r="D620" s="133" t="s">
        <v>543</v>
      </c>
      <c r="E620" s="30" t="s">
        <v>456</v>
      </c>
      <c r="F620" s="133"/>
      <c r="G620" s="133"/>
      <c r="H620" s="133"/>
      <c r="I620" s="31"/>
      <c r="J620" s="142">
        <v>5</v>
      </c>
      <c r="K620" s="24"/>
      <c r="L620" s="134"/>
      <c r="M620" s="134" t="s">
        <v>7</v>
      </c>
      <c r="N620" s="32"/>
      <c r="O620" s="149"/>
      <c r="P620" s="149"/>
      <c r="Q620" s="148"/>
      <c r="R620" s="978"/>
      <c r="S620" s="981"/>
      <c r="T620" s="103"/>
    </row>
    <row r="621" spans="1:20" customFormat="1" ht="36">
      <c r="A621" s="863"/>
      <c r="B621" s="903" t="s">
        <v>461</v>
      </c>
      <c r="C621" s="907">
        <v>12147</v>
      </c>
      <c r="D621" s="133">
        <v>3</v>
      </c>
      <c r="E621" s="30" t="s">
        <v>462</v>
      </c>
      <c r="F621" s="133" t="s">
        <v>460</v>
      </c>
      <c r="G621" s="133" t="s">
        <v>458</v>
      </c>
      <c r="H621" s="133" t="s">
        <v>463</v>
      </c>
      <c r="I621" s="82">
        <v>42186</v>
      </c>
      <c r="J621" s="134">
        <v>2</v>
      </c>
      <c r="K621" s="24"/>
      <c r="L621" s="916" t="str">
        <f>IF(R621&lt;1,ROUNDUP((C621-S621)/5000,0),"")</f>
        <v/>
      </c>
      <c r="M621" s="134" t="s">
        <v>6</v>
      </c>
      <c r="N621" s="32"/>
      <c r="O621" s="149"/>
      <c r="P621" s="149"/>
      <c r="Q621" s="148" t="s">
        <v>464</v>
      </c>
      <c r="R621" s="976">
        <f>S621/C621</f>
        <v>1</v>
      </c>
      <c r="S621" s="979">
        <f>IF(SUMIF(M621:M623,"действующий",J621:J623)*5000/C621&gt;1,C621,SUMIF(M621:M623,"действующий",J621:J623)*5000)</f>
        <v>12147</v>
      </c>
      <c r="T621" s="14"/>
    </row>
    <row r="622" spans="1:20" customFormat="1" ht="36">
      <c r="A622" s="863"/>
      <c r="B622" s="982"/>
      <c r="C622" s="983"/>
      <c r="D622" s="133" t="s">
        <v>544</v>
      </c>
      <c r="E622" s="30" t="s">
        <v>462</v>
      </c>
      <c r="F622" s="133" t="s">
        <v>460</v>
      </c>
      <c r="G622" s="133" t="s">
        <v>458</v>
      </c>
      <c r="H622" s="133" t="s">
        <v>463</v>
      </c>
      <c r="I622" s="82">
        <v>42978</v>
      </c>
      <c r="J622" s="134">
        <v>1</v>
      </c>
      <c r="K622" s="24"/>
      <c r="L622" s="917"/>
      <c r="M622" s="134" t="s">
        <v>6</v>
      </c>
      <c r="N622" s="32"/>
      <c r="O622" s="149"/>
      <c r="P622" s="149"/>
      <c r="Q622" s="148"/>
      <c r="R622" s="977"/>
      <c r="S622" s="980"/>
      <c r="T622" s="14"/>
    </row>
    <row r="623" spans="1:20" customFormat="1" ht="36">
      <c r="A623" s="863"/>
      <c r="B623" s="904"/>
      <c r="C623" s="908"/>
      <c r="D623" s="133" t="s">
        <v>544</v>
      </c>
      <c r="E623" s="30" t="s">
        <v>465</v>
      </c>
      <c r="F623" s="133" t="s">
        <v>460</v>
      </c>
      <c r="G623" s="133" t="s">
        <v>458</v>
      </c>
      <c r="H623" s="133" t="s">
        <v>466</v>
      </c>
      <c r="I623" s="82">
        <v>42460</v>
      </c>
      <c r="J623" s="133">
        <v>1</v>
      </c>
      <c r="K623" s="24">
        <v>42978</v>
      </c>
      <c r="L623" s="918"/>
      <c r="M623" s="134" t="s">
        <v>8</v>
      </c>
      <c r="N623" s="32"/>
      <c r="O623" s="149"/>
      <c r="P623" s="149"/>
      <c r="Q623" s="148" t="s">
        <v>464</v>
      </c>
      <c r="R623" s="978"/>
      <c r="S623" s="981"/>
      <c r="T623" s="14"/>
    </row>
    <row r="625" spans="1:20">
      <c r="A625" s="117" t="s">
        <v>711</v>
      </c>
    </row>
    <row r="626" spans="1:20">
      <c r="A626" s="2" t="s">
        <v>705</v>
      </c>
    </row>
    <row r="627" spans="1:20">
      <c r="A627" s="2" t="s">
        <v>649</v>
      </c>
    </row>
    <row r="628" spans="1:20">
      <c r="A628" s="2" t="s">
        <v>642</v>
      </c>
    </row>
    <row r="629" spans="1:20" customFormat="1" ht="72">
      <c r="A629" s="183"/>
      <c r="B629" s="133" t="s">
        <v>468</v>
      </c>
      <c r="C629" s="149">
        <v>13633</v>
      </c>
      <c r="D629" s="133">
        <v>1</v>
      </c>
      <c r="E629" s="30" t="s">
        <v>469</v>
      </c>
      <c r="F629" s="133" t="s">
        <v>470</v>
      </c>
      <c r="G629" s="133" t="s">
        <v>471</v>
      </c>
      <c r="H629" s="133" t="s">
        <v>472</v>
      </c>
      <c r="I629" s="31">
        <v>42339</v>
      </c>
      <c r="J629" s="134">
        <v>5</v>
      </c>
      <c r="K629" s="24"/>
      <c r="L629" s="134" t="str">
        <f>IF(R629&lt;1,ROUNDUP((C629-S629)/5000,0),"")</f>
        <v/>
      </c>
      <c r="M629" s="134" t="s">
        <v>6</v>
      </c>
      <c r="N629" s="32">
        <v>54</v>
      </c>
      <c r="O629" s="149"/>
      <c r="P629" s="149"/>
      <c r="Q629" s="148" t="s">
        <v>31</v>
      </c>
      <c r="R629" s="131">
        <f>S629/C629</f>
        <v>1</v>
      </c>
      <c r="S629" s="130">
        <f>IF(SUMIF(M629:M629,"действующий",J629:J629)*5000/C629&gt;1,C629,SUMIF(M629:M629,"действующий",J629:J629)*5000)</f>
        <v>13633</v>
      </c>
      <c r="T629" s="103"/>
    </row>
    <row r="631" spans="1:20">
      <c r="A631" s="2" t="s">
        <v>643</v>
      </c>
    </row>
    <row r="632" spans="1:20" customFormat="1" ht="72">
      <c r="A632" s="863"/>
      <c r="B632" s="865" t="s">
        <v>468</v>
      </c>
      <c r="C632" s="871">
        <v>13633</v>
      </c>
      <c r="D632" s="133">
        <v>1</v>
      </c>
      <c r="E632" s="30" t="s">
        <v>469</v>
      </c>
      <c r="F632" s="133" t="s">
        <v>470</v>
      </c>
      <c r="G632" s="133" t="s">
        <v>471</v>
      </c>
      <c r="H632" s="133" t="s">
        <v>472</v>
      </c>
      <c r="I632" s="31">
        <v>42339</v>
      </c>
      <c r="J632" s="134">
        <v>5</v>
      </c>
      <c r="K632" s="24"/>
      <c r="L632" s="868" t="str">
        <f>IF(R632&lt;1,ROUNDUP((C632-S632)/5000,0),"")</f>
        <v/>
      </c>
      <c r="M632" s="134" t="s">
        <v>6</v>
      </c>
      <c r="N632" s="32">
        <v>54</v>
      </c>
      <c r="O632" s="149"/>
      <c r="P632" s="149"/>
      <c r="Q632" s="148" t="s">
        <v>31</v>
      </c>
      <c r="R632" s="896">
        <f>S632/C632</f>
        <v>1</v>
      </c>
      <c r="S632" s="893">
        <f>IF(SUMIF(M632:M633,"действующий",J632:J633)*5000/C632&gt;1,C632,SUMIF(M632:M633,"действующий",J632:J633)*5000)</f>
        <v>13633</v>
      </c>
      <c r="T632" s="185"/>
    </row>
    <row r="633" spans="1:20" customFormat="1" ht="24">
      <c r="A633" s="863"/>
      <c r="B633" s="865"/>
      <c r="C633" s="871"/>
      <c r="D633" s="133" t="s">
        <v>543</v>
      </c>
      <c r="E633" s="30" t="s">
        <v>469</v>
      </c>
      <c r="F633" s="133"/>
      <c r="G633" s="133"/>
      <c r="H633" s="133"/>
      <c r="I633" s="31"/>
      <c r="J633" s="134">
        <v>1</v>
      </c>
      <c r="K633" s="24"/>
      <c r="L633" s="868"/>
      <c r="M633" s="134" t="s">
        <v>7</v>
      </c>
      <c r="N633" s="32"/>
      <c r="O633" s="149"/>
      <c r="P633" s="149"/>
      <c r="Q633" s="148"/>
      <c r="R633" s="898"/>
      <c r="S633" s="895"/>
      <c r="T633" s="103"/>
    </row>
    <row r="635" spans="1:20">
      <c r="A635" s="117" t="s">
        <v>528</v>
      </c>
    </row>
    <row r="636" spans="1:20">
      <c r="A636" s="2" t="s">
        <v>685</v>
      </c>
    </row>
    <row r="637" spans="1:20">
      <c r="A637" s="2" t="s">
        <v>649</v>
      </c>
    </row>
    <row r="638" spans="1:20">
      <c r="A638" s="2" t="s">
        <v>642</v>
      </c>
    </row>
    <row r="639" spans="1:20" customFormat="1" ht="72">
      <c r="A639" s="184"/>
      <c r="B639" s="133" t="s">
        <v>528</v>
      </c>
      <c r="C639" s="149">
        <v>11053</v>
      </c>
      <c r="D639" s="133">
        <v>3</v>
      </c>
      <c r="E639" s="30" t="s">
        <v>550</v>
      </c>
      <c r="F639" s="133" t="s">
        <v>529</v>
      </c>
      <c r="G639" s="133" t="s">
        <v>525</v>
      </c>
      <c r="H639" s="133" t="s">
        <v>530</v>
      </c>
      <c r="I639" s="69">
        <v>42599</v>
      </c>
      <c r="J639" s="134">
        <v>2</v>
      </c>
      <c r="K639" s="24"/>
      <c r="L639" s="134">
        <f>IF(R639&lt;1,ROUNDUP((C639-S639)/5000,0),"")</f>
        <v>1</v>
      </c>
      <c r="M639" s="134" t="s">
        <v>6</v>
      </c>
      <c r="N639" s="32"/>
      <c r="O639" s="149"/>
      <c r="P639" s="149"/>
      <c r="Q639" s="148" t="s">
        <v>62</v>
      </c>
      <c r="R639" s="131">
        <f>S639/C639</f>
        <v>0.90473174703700354</v>
      </c>
      <c r="S639" s="150">
        <f>IF(SUMIF(M639:M639,"действующий",J639:J639)*5000/C639&gt;1,C639,SUMIF(M639:M639,"действующий",J639:J639)*5000)</f>
        <v>10000</v>
      </c>
      <c r="T639" s="14"/>
    </row>
    <row r="642" spans="1:20" customFormat="1" ht="72">
      <c r="A642" s="863"/>
      <c r="B642" s="865" t="s">
        <v>528</v>
      </c>
      <c r="C642" s="871">
        <v>11053</v>
      </c>
      <c r="D642" s="133">
        <v>3</v>
      </c>
      <c r="E642" s="30" t="s">
        <v>550</v>
      </c>
      <c r="F642" s="133" t="s">
        <v>529</v>
      </c>
      <c r="G642" s="133" t="s">
        <v>525</v>
      </c>
      <c r="H642" s="133" t="s">
        <v>530</v>
      </c>
      <c r="I642" s="69">
        <v>42599</v>
      </c>
      <c r="J642" s="134">
        <v>2</v>
      </c>
      <c r="K642" s="24"/>
      <c r="L642" s="868" t="str">
        <f>IF(R642&lt;1,ROUNDUP((C642-S642)/5000,0),"")</f>
        <v/>
      </c>
      <c r="M642" s="134" t="s">
        <v>6</v>
      </c>
      <c r="N642" s="32"/>
      <c r="O642" s="149"/>
      <c r="P642" s="149"/>
      <c r="Q642" s="148" t="s">
        <v>62</v>
      </c>
      <c r="R642" s="869">
        <f>S642/C642</f>
        <v>1</v>
      </c>
      <c r="S642" s="870">
        <f>IF(SUMIF(M642:M643,"действующий",J642:J643)*5000/C642&gt;1,C642,SUMIF(M642:M643,"действующий",J642:J643)*5000)</f>
        <v>11053</v>
      </c>
      <c r="T642" s="14"/>
    </row>
    <row r="643" spans="1:20" customFormat="1" ht="36">
      <c r="A643" s="863"/>
      <c r="B643" s="865"/>
      <c r="C643" s="871"/>
      <c r="D643" s="133" t="s">
        <v>544</v>
      </c>
      <c r="E643" s="30" t="s">
        <v>550</v>
      </c>
      <c r="F643" s="133" t="s">
        <v>529</v>
      </c>
      <c r="G643" s="133" t="s">
        <v>525</v>
      </c>
      <c r="H643" s="133" t="s">
        <v>530</v>
      </c>
      <c r="I643" s="69">
        <v>43018</v>
      </c>
      <c r="J643" s="134">
        <v>1</v>
      </c>
      <c r="K643" s="24"/>
      <c r="L643" s="868"/>
      <c r="M643" s="134" t="s">
        <v>6</v>
      </c>
      <c r="N643" s="32"/>
      <c r="O643" s="149"/>
      <c r="P643" s="149"/>
      <c r="Q643" s="148"/>
      <c r="R643" s="869"/>
      <c r="S643" s="870"/>
      <c r="T643" s="14"/>
    </row>
  </sheetData>
  <mergeCells count="362">
    <mergeCell ref="B554:B557"/>
    <mergeCell ref="C554:C557"/>
    <mergeCell ref="L554:L557"/>
    <mergeCell ref="R554:R557"/>
    <mergeCell ref="S554:S557"/>
    <mergeCell ref="B558:B560"/>
    <mergeCell ref="C558:C560"/>
    <mergeCell ref="L558:L560"/>
    <mergeCell ref="R558:R560"/>
    <mergeCell ref="S558:S560"/>
    <mergeCell ref="A642:A643"/>
    <mergeCell ref="B642:B643"/>
    <mergeCell ref="C642:C643"/>
    <mergeCell ref="L642:L643"/>
    <mergeCell ref="R642:R643"/>
    <mergeCell ref="S642:S643"/>
    <mergeCell ref="A632:A633"/>
    <mergeCell ref="R621:R623"/>
    <mergeCell ref="S621:S623"/>
    <mergeCell ref="B632:B633"/>
    <mergeCell ref="C632:C633"/>
    <mergeCell ref="L632:L633"/>
    <mergeCell ref="R632:R633"/>
    <mergeCell ref="S632:S633"/>
    <mergeCell ref="A621:A623"/>
    <mergeCell ref="B621:B623"/>
    <mergeCell ref="C621:C623"/>
    <mergeCell ref="L621:L623"/>
    <mergeCell ref="A619:A620"/>
    <mergeCell ref="A607:A608"/>
    <mergeCell ref="B607:B608"/>
    <mergeCell ref="C607:C608"/>
    <mergeCell ref="L607:L608"/>
    <mergeCell ref="R607:R608"/>
    <mergeCell ref="S607:S608"/>
    <mergeCell ref="A615:A616"/>
    <mergeCell ref="B615:B616"/>
    <mergeCell ref="C615:C616"/>
    <mergeCell ref="L615:L616"/>
    <mergeCell ref="R615:R616"/>
    <mergeCell ref="R594:R596"/>
    <mergeCell ref="S594:S596"/>
    <mergeCell ref="B589:B590"/>
    <mergeCell ref="C589:C590"/>
    <mergeCell ref="L589:L590"/>
    <mergeCell ref="R589:R590"/>
    <mergeCell ref="S589:S590"/>
    <mergeCell ref="S615:S616"/>
    <mergeCell ref="B619:B620"/>
    <mergeCell ref="C619:C620"/>
    <mergeCell ref="R619:R620"/>
    <mergeCell ref="S619:S620"/>
    <mergeCell ref="B597:B598"/>
    <mergeCell ref="C597:C598"/>
    <mergeCell ref="L597:L598"/>
    <mergeCell ref="R597:R598"/>
    <mergeCell ref="S597:S598"/>
    <mergeCell ref="G569:G570"/>
    <mergeCell ref="A589:A590"/>
    <mergeCell ref="A594:A596"/>
    <mergeCell ref="B594:B596"/>
    <mergeCell ref="C594:C596"/>
    <mergeCell ref="L594:L596"/>
    <mergeCell ref="B579:B583"/>
    <mergeCell ref="C579:C583"/>
    <mergeCell ref="L579:L583"/>
    <mergeCell ref="R579:R583"/>
    <mergeCell ref="S579:S583"/>
    <mergeCell ref="A579:A583"/>
    <mergeCell ref="S537:S538"/>
    <mergeCell ref="A537:A538"/>
    <mergeCell ref="B541:B544"/>
    <mergeCell ref="C541:C544"/>
    <mergeCell ref="L541:L544"/>
    <mergeCell ref="R541:R544"/>
    <mergeCell ref="S541:S544"/>
    <mergeCell ref="A541:A544"/>
    <mergeCell ref="B537:B538"/>
    <mergeCell ref="C537:C538"/>
    <mergeCell ref="L537:L538"/>
    <mergeCell ref="R537:R538"/>
    <mergeCell ref="H569:H570"/>
    <mergeCell ref="L569:L570"/>
    <mergeCell ref="Q569:Q570"/>
    <mergeCell ref="R569:R570"/>
    <mergeCell ref="S569:S570"/>
    <mergeCell ref="A569:A570"/>
    <mergeCell ref="B569:B570"/>
    <mergeCell ref="C569:C570"/>
    <mergeCell ref="F569:F570"/>
    <mergeCell ref="S508:S517"/>
    <mergeCell ref="A521:A531"/>
    <mergeCell ref="B521:B531"/>
    <mergeCell ref="C521:C531"/>
    <mergeCell ref="L521:L531"/>
    <mergeCell ref="R521:R531"/>
    <mergeCell ref="S521:S531"/>
    <mergeCell ref="A508:A517"/>
    <mergeCell ref="B508:B517"/>
    <mergeCell ref="C508:C517"/>
    <mergeCell ref="L508:L517"/>
    <mergeCell ref="R508:R517"/>
    <mergeCell ref="S474:S483"/>
    <mergeCell ref="A487:A501"/>
    <mergeCell ref="B487:B501"/>
    <mergeCell ref="C487:C501"/>
    <mergeCell ref="L487:L501"/>
    <mergeCell ref="R487:R501"/>
    <mergeCell ref="S487:S501"/>
    <mergeCell ref="A474:A483"/>
    <mergeCell ref="B474:B483"/>
    <mergeCell ref="C474:C483"/>
    <mergeCell ref="L474:L483"/>
    <mergeCell ref="R474:R483"/>
    <mergeCell ref="S458:S460"/>
    <mergeCell ref="A464:A467"/>
    <mergeCell ref="B464:B467"/>
    <mergeCell ref="C464:C467"/>
    <mergeCell ref="L464:L467"/>
    <mergeCell ref="R464:R467"/>
    <mergeCell ref="S464:S467"/>
    <mergeCell ref="A458:A460"/>
    <mergeCell ref="B458:B460"/>
    <mergeCell ref="C458:C460"/>
    <mergeCell ref="L458:L460"/>
    <mergeCell ref="R458:R460"/>
    <mergeCell ref="A449:A451"/>
    <mergeCell ref="B449:B451"/>
    <mergeCell ref="C449:C451"/>
    <mergeCell ref="L449:L451"/>
    <mergeCell ref="Q449:Q450"/>
    <mergeCell ref="R449:R451"/>
    <mergeCell ref="S449:S451"/>
    <mergeCell ref="A437:A438"/>
    <mergeCell ref="B437:B438"/>
    <mergeCell ref="C437:C438"/>
    <mergeCell ref="L437:L438"/>
    <mergeCell ref="R437:R438"/>
    <mergeCell ref="S437:S438"/>
    <mergeCell ref="S415:S418"/>
    <mergeCell ref="A422:A426"/>
    <mergeCell ref="B422:B426"/>
    <mergeCell ref="C422:C426"/>
    <mergeCell ref="L422:L426"/>
    <mergeCell ref="R422:R426"/>
    <mergeCell ref="S422:S426"/>
    <mergeCell ref="A415:A418"/>
    <mergeCell ref="B415:B418"/>
    <mergeCell ref="C415:C418"/>
    <mergeCell ref="L415:L418"/>
    <mergeCell ref="R415:R418"/>
    <mergeCell ref="R356:R362"/>
    <mergeCell ref="S382:S392"/>
    <mergeCell ref="A396:A408"/>
    <mergeCell ref="B396:B408"/>
    <mergeCell ref="C396:C408"/>
    <mergeCell ref="L396:L408"/>
    <mergeCell ref="R396:R408"/>
    <mergeCell ref="S396:S408"/>
    <mergeCell ref="A382:A392"/>
    <mergeCell ref="B382:B392"/>
    <mergeCell ref="C382:C392"/>
    <mergeCell ref="L382:L392"/>
    <mergeCell ref="R382:R392"/>
    <mergeCell ref="S310:S318"/>
    <mergeCell ref="A322:A333"/>
    <mergeCell ref="B322:B333"/>
    <mergeCell ref="C322:C333"/>
    <mergeCell ref="L322:L333"/>
    <mergeCell ref="R322:R333"/>
    <mergeCell ref="S322:S333"/>
    <mergeCell ref="A310:A318"/>
    <mergeCell ref="B310:B318"/>
    <mergeCell ref="C310:C318"/>
    <mergeCell ref="L310:L318"/>
    <mergeCell ref="R310:R318"/>
    <mergeCell ref="S294:S296"/>
    <mergeCell ref="A300:A303"/>
    <mergeCell ref="B300:B303"/>
    <mergeCell ref="C300:C303"/>
    <mergeCell ref="L300:L303"/>
    <mergeCell ref="R300:R303"/>
    <mergeCell ref="S300:S303"/>
    <mergeCell ref="A294:A296"/>
    <mergeCell ref="B294:B296"/>
    <mergeCell ref="C294:C296"/>
    <mergeCell ref="L294:L296"/>
    <mergeCell ref="R294:R296"/>
    <mergeCell ref="R199:R200"/>
    <mergeCell ref="S199:S200"/>
    <mergeCell ref="A204:A205"/>
    <mergeCell ref="B204:B205"/>
    <mergeCell ref="C204:C205"/>
    <mergeCell ref="L204:L205"/>
    <mergeCell ref="Q204:Q205"/>
    <mergeCell ref="R204:R205"/>
    <mergeCell ref="S204:S205"/>
    <mergeCell ref="A199:A200"/>
    <mergeCell ref="B199:B200"/>
    <mergeCell ref="C199:C200"/>
    <mergeCell ref="L199:L200"/>
    <mergeCell ref="Q199:Q200"/>
    <mergeCell ref="S270:S276"/>
    <mergeCell ref="A280:A287"/>
    <mergeCell ref="B280:B287"/>
    <mergeCell ref="C280:C287"/>
    <mergeCell ref="L280:L287"/>
    <mergeCell ref="R280:R287"/>
    <mergeCell ref="S280:S287"/>
    <mergeCell ref="A270:A276"/>
    <mergeCell ref="B270:B276"/>
    <mergeCell ref="C270:C276"/>
    <mergeCell ref="L270:L276"/>
    <mergeCell ref="R270:R276"/>
    <mergeCell ref="A261:A263"/>
    <mergeCell ref="B261:B263"/>
    <mergeCell ref="C261:C263"/>
    <mergeCell ref="S232:S239"/>
    <mergeCell ref="A243:A250"/>
    <mergeCell ref="B243:B250"/>
    <mergeCell ref="C243:C250"/>
    <mergeCell ref="L243:L250"/>
    <mergeCell ref="R243:R250"/>
    <mergeCell ref="S243:S250"/>
    <mergeCell ref="A232:A239"/>
    <mergeCell ref="B232:B239"/>
    <mergeCell ref="C232:C239"/>
    <mergeCell ref="L232:L239"/>
    <mergeCell ref="R232:R239"/>
    <mergeCell ref="S212:S215"/>
    <mergeCell ref="A219:A225"/>
    <mergeCell ref="B219:B225"/>
    <mergeCell ref="C219:C225"/>
    <mergeCell ref="L219:L225"/>
    <mergeCell ref="R219:R225"/>
    <mergeCell ref="S219:S225"/>
    <mergeCell ref="A212:A215"/>
    <mergeCell ref="B212:B215"/>
    <mergeCell ref="C212:C215"/>
    <mergeCell ref="L212:L215"/>
    <mergeCell ref="R212:R215"/>
    <mergeCell ref="S174:S180"/>
    <mergeCell ref="A184:A192"/>
    <mergeCell ref="B184:B192"/>
    <mergeCell ref="C184:C192"/>
    <mergeCell ref="L184:L192"/>
    <mergeCell ref="R184:R192"/>
    <mergeCell ref="S184:S192"/>
    <mergeCell ref="A174:A180"/>
    <mergeCell ref="B174:B180"/>
    <mergeCell ref="C174:C180"/>
    <mergeCell ref="L174:L180"/>
    <mergeCell ref="R174:R180"/>
    <mergeCell ref="R136:R154"/>
    <mergeCell ref="S136:S154"/>
    <mergeCell ref="A138:A154"/>
    <mergeCell ref="A165:A167"/>
    <mergeCell ref="B165:B167"/>
    <mergeCell ref="C165:C167"/>
    <mergeCell ref="L165:L167"/>
    <mergeCell ref="R165:R167"/>
    <mergeCell ref="S165:S167"/>
    <mergeCell ref="A136:A137"/>
    <mergeCell ref="B136:B154"/>
    <mergeCell ref="C136:C154"/>
    <mergeCell ref="L136:L154"/>
    <mergeCell ref="S126:S127"/>
    <mergeCell ref="R73:R74"/>
    <mergeCell ref="S73:S74"/>
    <mergeCell ref="A122:B122"/>
    <mergeCell ref="A123:A132"/>
    <mergeCell ref="B126:B127"/>
    <mergeCell ref="C126:C127"/>
    <mergeCell ref="L126:L127"/>
    <mergeCell ref="R126:R127"/>
    <mergeCell ref="S98:S114"/>
    <mergeCell ref="A98:A114"/>
    <mergeCell ref="B98:B114"/>
    <mergeCell ref="C98:C114"/>
    <mergeCell ref="L98:L114"/>
    <mergeCell ref="R98:R114"/>
    <mergeCell ref="A58:A62"/>
    <mergeCell ref="B58:B62"/>
    <mergeCell ref="C58:C62"/>
    <mergeCell ref="L58:L62"/>
    <mergeCell ref="A73:A74"/>
    <mergeCell ref="B73:B74"/>
    <mergeCell ref="C73:C74"/>
    <mergeCell ref="R58:R62"/>
    <mergeCell ref="S58:S62"/>
    <mergeCell ref="F59:F60"/>
    <mergeCell ref="G59:G60"/>
    <mergeCell ref="H59:H60"/>
    <mergeCell ref="N59:N60"/>
    <mergeCell ref="O59:O60"/>
    <mergeCell ref="P59:P60"/>
    <mergeCell ref="Q59:Q60"/>
    <mergeCell ref="A36:A38"/>
    <mergeCell ref="B36:B38"/>
    <mergeCell ref="C36:C38"/>
    <mergeCell ref="L36:L38"/>
    <mergeCell ref="R36:R38"/>
    <mergeCell ref="S52:S54"/>
    <mergeCell ref="A42:A45"/>
    <mergeCell ref="B42:B45"/>
    <mergeCell ref="C42:C45"/>
    <mergeCell ref="L42:L45"/>
    <mergeCell ref="R42:R45"/>
    <mergeCell ref="S42:S45"/>
    <mergeCell ref="A52:A54"/>
    <mergeCell ref="B52:B54"/>
    <mergeCell ref="C52:C54"/>
    <mergeCell ref="L52:L54"/>
    <mergeCell ref="R52:R54"/>
    <mergeCell ref="R2:S2"/>
    <mergeCell ref="A9:A14"/>
    <mergeCell ref="B9:B14"/>
    <mergeCell ref="C9:C14"/>
    <mergeCell ref="L9:L14"/>
    <mergeCell ref="R9:R14"/>
    <mergeCell ref="S9:S14"/>
    <mergeCell ref="S81:S94"/>
    <mergeCell ref="A81:A94"/>
    <mergeCell ref="B81:B94"/>
    <mergeCell ref="C81:C94"/>
    <mergeCell ref="L81:L94"/>
    <mergeCell ref="R81:R94"/>
    <mergeCell ref="S36:S38"/>
    <mergeCell ref="A18:A29"/>
    <mergeCell ref="B18:B29"/>
    <mergeCell ref="C18:C29"/>
    <mergeCell ref="L18:L29"/>
    <mergeCell ref="R18:R29"/>
    <mergeCell ref="S18:S29"/>
    <mergeCell ref="F24:F25"/>
    <mergeCell ref="G24:G25"/>
    <mergeCell ref="H24:H25"/>
    <mergeCell ref="Q24:Q25"/>
    <mergeCell ref="A597:A598"/>
    <mergeCell ref="A340:A342"/>
    <mergeCell ref="B340:B342"/>
    <mergeCell ref="C340:C342"/>
    <mergeCell ref="L340:L342"/>
    <mergeCell ref="R340:R342"/>
    <mergeCell ref="S340:S342"/>
    <mergeCell ref="A346:A349"/>
    <mergeCell ref="B346:B349"/>
    <mergeCell ref="C346:C349"/>
    <mergeCell ref="L346:L349"/>
    <mergeCell ref="R346:R349"/>
    <mergeCell ref="S346:S349"/>
    <mergeCell ref="S356:S362"/>
    <mergeCell ref="A366:A375"/>
    <mergeCell ref="B366:B375"/>
    <mergeCell ref="C366:C375"/>
    <mergeCell ref="L366:L375"/>
    <mergeCell ref="R366:R375"/>
    <mergeCell ref="S366:S375"/>
    <mergeCell ref="A356:A362"/>
    <mergeCell ref="B356:B362"/>
    <mergeCell ref="C356:C362"/>
    <mergeCell ref="L356:L362"/>
  </mergeCells>
  <dataValidations count="3">
    <dataValidation type="list" allowBlank="1" showInputMessage="1" showErrorMessage="1" sqref="P9:P14 P18:P29 P36:P38 P42:P45 P52:P54 P58:P59 P61:P62 P69 P73:P74 P81:P94 P98:P114 P121 P123:P132 P614:P616 P629 P632:P633 P639 P594:P598 P340:P342 P346:P349 P161 P165:P167 P174:P180 P184:P192 P212:P215 P219:P225 P232:P239 P243:P250 P257 P261:P263 P280:P287 P270:P276 P204:P206 P199:P201 P294:P296 P300:P303 P310:P318 P322:P333 P356:P362 P366:P375 P382:P392 P396:P408 P415:P418 P150:P151 P433 P437:P438 P445 P449:P451 P458:P460 P464:P467 P474:P483 P487:P501 P508:P517 P521:P531 P537:P538 P541:P544 P550:P551 P566 P569:P570 P576 P642:P643 P589:P591 P604 P607:P608 P619:P623 P153 P136:P139 P141 P143:P146 P148 P422:P426 P579:P583 P554:P560">
      <formula1>коммерция</formula1>
    </dataValidation>
    <dataValidation type="list" allowBlank="1" showInputMessage="1" showErrorMessage="1" sqref="O9:O14 O18:O29 O36:O38 O42:O45 O52:O54 O58:O59 O61:O62 O69 O73:O74 O81:O94 O98:O114 O121 O123:O132 O614:O616 O629 O632:O633 O639 O594:O598 O340:O342 O346:O349 O161 O165:O167 O174:O180 O184:O192 O212:O215 O219:O225 O232:O239 O243:O250 O257 O261:O263 O280:O287 O270:O276 O204:O206 O199:O201 O294:O296 O300:O303 O310:O318 O322:O333 O356:O362 O366:O375 O382:O392 O396:O408 O415:O418 O150:O151 O433 O437:O438 O445 O449:O451 O458:O460 O464:O467 O474:O483 O487:O501 O508:O517 O521:O531 O537:O538 O541:O544 O550:O551 O566 O569:O570 O576 O642:O643 O589:O591 O604 O607:O608 O619:O623 O153 O136:O139 O141 O143:O146 O148 O422:O426 O579:O583 O554:O560">
      <formula1>здание</formula1>
    </dataValidation>
    <dataValidation type="list" allowBlank="1" showErrorMessage="1" sqref="M9:M14 M18:M29 M36:M38 M42:M45 M52:M54 M58:M62 M69 M73:M74 M81:M94 M98:M114 M123:M132 M121:N121 M614:M616 M629 M632:M633 M639 M594:M598 M340:M342 M346:M349 M161 M165:M167 M174:M180 M184:M192 M212:M215 M219:M225 M232:M239 M243:M250 M257 M261:M263 M280:M287 M270:M276 M204:M206 M199:M201 M294:M296 M300:M303 M310:M318 M322:M333 M356:M362 M366:M375 M382:M392 M396:M408 M415:M418 M150:M151 M433 M437:M438 M445 M449:M451 M458:M460 M464:M467 M474:M483 M487:M501 M508:M517 M521:M531 M537:M538 M541:M544 M550:M551 M566 M569:M570 M576 M642:M643 M589:M591 M604 M607:M608 M619:M623 M153 M136:M139 M141 M143:M146 M148 M422:M426 M579:M583 M554:M560">
      <formula1>состояние</formula1>
    </dataValidation>
  </dataValidations>
  <pageMargins left="0.7" right="0.7" top="0.75" bottom="0.75" header="0.3" footer="0.3"/>
  <pageSetup paperSize="9" orientation="portrait" r:id="rId1"/>
  <ignoredErrors>
    <ignoredError sqref="L122 S122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379"/>
  <sheetViews>
    <sheetView tabSelected="1" topLeftCell="B1" zoomScaleNormal="100" workbookViewId="0">
      <pane xSplit="6" ySplit="8" topLeftCell="H354" activePane="bottomRight" state="frozen"/>
      <selection activeCell="B1" sqref="B1"/>
      <selection pane="topRight" activeCell="H1" sqref="H1"/>
      <selection pane="bottomLeft" activeCell="B9" sqref="B9"/>
      <selection pane="bottomRight" activeCell="AC5" sqref="AC5"/>
    </sheetView>
  </sheetViews>
  <sheetFormatPr defaultColWidth="15.140625" defaultRowHeight="15"/>
  <cols>
    <col min="1" max="1" width="2.140625" style="340" customWidth="1"/>
    <col min="2" max="2" width="3.7109375" style="340" customWidth="1"/>
    <col min="3" max="3" width="31" style="340" customWidth="1"/>
    <col min="4" max="4" width="11.5703125" style="340" customWidth="1"/>
    <col min="5" max="5" width="15.85546875" style="340" customWidth="1"/>
    <col min="6" max="6" width="12.140625" style="340" customWidth="1"/>
    <col min="7" max="7" width="27.28515625" style="340" customWidth="1"/>
    <col min="8" max="8" width="15" style="340" hidden="1" customWidth="1"/>
    <col min="9" max="9" width="21.5703125" style="340" hidden="1" customWidth="1"/>
    <col min="10" max="10" width="10.7109375" style="340" hidden="1" customWidth="1"/>
    <col min="11" max="11" width="10.85546875" style="340" hidden="1" customWidth="1"/>
    <col min="12" max="12" width="12.85546875" style="340" hidden="1" customWidth="1"/>
    <col min="13" max="14" width="9.28515625" style="340" hidden="1" customWidth="1"/>
    <col min="15" max="15" width="10.28515625" style="280" hidden="1" customWidth="1"/>
    <col min="16" max="18" width="11.7109375" style="340" hidden="1" customWidth="1"/>
    <col min="19" max="19" width="14.85546875" style="340" hidden="1" customWidth="1"/>
    <col min="20" max="20" width="17.5703125" style="340" hidden="1" customWidth="1"/>
    <col min="21" max="21" width="20.7109375" style="340" customWidth="1"/>
    <col min="22" max="23" width="11.7109375" style="340" hidden="1" customWidth="1"/>
    <col min="24" max="24" width="15.140625" style="340"/>
    <col min="25" max="26" width="0" style="340" hidden="1" customWidth="1"/>
    <col min="27" max="16384" width="15.140625" style="340"/>
  </cols>
  <sheetData>
    <row r="1" spans="2:26" ht="24.75" customHeight="1">
      <c r="N1" s="1099" t="s">
        <v>1862</v>
      </c>
      <c r="O1" s="1099"/>
      <c r="P1" s="1099"/>
      <c r="Q1" s="1099"/>
      <c r="R1" s="1099"/>
      <c r="S1" s="1099"/>
      <c r="T1" s="1099"/>
      <c r="U1" s="1099"/>
    </row>
    <row r="2" spans="2:26" ht="24" customHeight="1">
      <c r="N2" s="1099"/>
      <c r="O2" s="1099"/>
      <c r="P2" s="1099"/>
      <c r="Q2" s="1099"/>
      <c r="R2" s="1099"/>
      <c r="S2" s="1099"/>
      <c r="T2" s="1099"/>
      <c r="U2" s="1099"/>
      <c r="V2" s="330"/>
      <c r="W2" s="330"/>
    </row>
    <row r="3" spans="2:26" ht="26.25" customHeight="1">
      <c r="B3" s="1091" t="s">
        <v>1328</v>
      </c>
      <c r="C3" s="1091"/>
      <c r="D3" s="1091"/>
      <c r="E3" s="1091"/>
      <c r="F3" s="1091"/>
      <c r="G3" s="1091"/>
      <c r="H3" s="1091"/>
      <c r="I3" s="1091"/>
      <c r="J3" s="1091"/>
      <c r="K3" s="1091"/>
      <c r="L3" s="1091"/>
      <c r="M3" s="1091"/>
      <c r="N3" s="1091"/>
      <c r="O3" s="1091"/>
      <c r="P3" s="1091"/>
      <c r="Q3" s="1091"/>
      <c r="R3" s="1091"/>
      <c r="S3" s="1091"/>
      <c r="T3" s="1091"/>
      <c r="U3" s="1091"/>
      <c r="V3" s="1091"/>
      <c r="W3" s="1091"/>
    </row>
    <row r="4" spans="2:26" ht="96">
      <c r="B4" s="315" t="s">
        <v>9</v>
      </c>
      <c r="C4" s="315" t="s">
        <v>10</v>
      </c>
      <c r="D4" s="315" t="s">
        <v>1847</v>
      </c>
      <c r="E4" s="315" t="s">
        <v>1053</v>
      </c>
      <c r="F4" s="315" t="s">
        <v>11</v>
      </c>
      <c r="G4" s="315" t="s">
        <v>852</v>
      </c>
      <c r="H4" s="315" t="s">
        <v>13</v>
      </c>
      <c r="I4" s="315" t="s">
        <v>14</v>
      </c>
      <c r="J4" s="315" t="s">
        <v>15</v>
      </c>
      <c r="K4" s="316" t="s">
        <v>16</v>
      </c>
      <c r="L4" s="316" t="s">
        <v>1758</v>
      </c>
      <c r="M4" s="315" t="s">
        <v>1132</v>
      </c>
      <c r="N4" s="317" t="s">
        <v>1133</v>
      </c>
      <c r="O4" s="317" t="s">
        <v>1134</v>
      </c>
      <c r="P4" s="315" t="s">
        <v>1363</v>
      </c>
      <c r="Q4" s="315" t="s">
        <v>18</v>
      </c>
      <c r="R4" s="315" t="s">
        <v>19</v>
      </c>
      <c r="S4" s="315" t="s">
        <v>1220</v>
      </c>
      <c r="T4" s="315" t="s">
        <v>1821</v>
      </c>
      <c r="U4" s="315" t="s">
        <v>20</v>
      </c>
      <c r="V4" s="315" t="s">
        <v>21</v>
      </c>
      <c r="W4" s="315" t="s">
        <v>22</v>
      </c>
    </row>
    <row r="5" spans="2:26" ht="36">
      <c r="B5" s="315"/>
      <c r="C5" s="315"/>
      <c r="D5" s="315"/>
      <c r="E5" s="315"/>
      <c r="F5" s="315" t="s">
        <v>1228</v>
      </c>
      <c r="G5" s="318"/>
      <c r="H5" s="315"/>
      <c r="I5" s="315"/>
      <c r="J5" s="315"/>
      <c r="K5" s="315"/>
      <c r="L5" s="315"/>
      <c r="M5" s="315"/>
      <c r="N5" s="315"/>
      <c r="O5" s="317"/>
      <c r="P5" s="315"/>
      <c r="Q5" s="315"/>
      <c r="R5" s="315"/>
      <c r="S5" s="315"/>
      <c r="T5" s="315"/>
      <c r="U5" s="318"/>
      <c r="V5" s="318"/>
      <c r="W5" s="319"/>
    </row>
    <row r="6" spans="2:26">
      <c r="B6" s="633" t="s">
        <v>24</v>
      </c>
      <c r="C6" s="634"/>
      <c r="D6" s="635">
        <f>D7+D8</f>
        <v>8775735</v>
      </c>
      <c r="E6" s="635"/>
      <c r="F6" s="636"/>
      <c r="G6" s="637"/>
      <c r="H6" s="638"/>
      <c r="I6" s="638"/>
      <c r="J6" s="638"/>
      <c r="K6" s="639"/>
      <c r="L6" s="701"/>
      <c r="M6" s="635">
        <f>M7+M8</f>
        <v>1779</v>
      </c>
      <c r="N6" s="635">
        <f>N7+N8</f>
        <v>92</v>
      </c>
      <c r="O6" s="635">
        <f>O7+O8</f>
        <v>871</v>
      </c>
      <c r="P6" s="635">
        <f>P7+P8</f>
        <v>40</v>
      </c>
      <c r="Q6" s="640"/>
      <c r="R6" s="640"/>
      <c r="S6" s="640"/>
      <c r="T6" s="640"/>
      <c r="U6" s="641"/>
      <c r="V6" s="671">
        <f>W6/D6</f>
        <v>0.98092524443821516</v>
      </c>
      <c r="W6" s="672">
        <f>W7+W8</f>
        <v>8608340</v>
      </c>
    </row>
    <row r="7" spans="2:26">
      <c r="B7" s="205" t="s">
        <v>25</v>
      </c>
      <c r="C7" s="536"/>
      <c r="D7" s="207">
        <f>D9+D21+D36+D38+D44+D51+D62+D66+D72+D87+D92+D104+D108+D113+D125+D131+D135+D145+D147+D155+D157+D168+D170+D187+D189+D196+D205+D225+D233+D238+D251+D272+D279+D291+D301+D307+D311+D316+D321+D328+D351+D362</f>
        <v>7336541</v>
      </c>
      <c r="E7" s="534"/>
      <c r="F7" s="425"/>
      <c r="G7" s="302"/>
      <c r="H7" s="302"/>
      <c r="I7" s="302"/>
      <c r="J7" s="302"/>
      <c r="K7" s="302"/>
      <c r="L7" s="475"/>
      <c r="M7" s="207">
        <f>M9+M21+M36+M38+M44+M51+M62+M66+M72+M87+M92+M104+M108+M113+M125+M131+M135+M145+M147+M155+M157+M168+M170+M187+M189+M196+M205+M225+M233+M238+M251+M272+M279+M291+M301+M307+M311+M316+M321+M328+M351+M362</f>
        <v>1480</v>
      </c>
      <c r="N7" s="207">
        <f>N9+N21+N36+N38+N44+N51+N62+N66+N72+N87+N92+N104+N108+N113+N125+N131+N135+N145+N147+N155+N157+N168+N170+N187+N189+N196+N205+N225+N233+N238+N251+N272+N279+N291+N301+N307+N311+N316+N321+N328+N351+N362</f>
        <v>80</v>
      </c>
      <c r="O7" s="207">
        <f>O9+O21+O36+O38+O44+O51+O62+O66+O72+O87+O92+O104+O108+O113+O125+O131+O135+O145+O147+O155+O157+O168+O170+O187+O189+O196+O205+O225+O233+O238+O251+O272+O279+O291+O301+O307+O311+O316+O321+O328+O351+O362</f>
        <v>714</v>
      </c>
      <c r="P7" s="207">
        <f>P9+P21+P36+P38+P44+P51+P62+P66+P72+P87+P92+P104+P108+P113+P125+P131+P135+P145+P147+P155+P157+P168+P170+P187+P189+P196+P205+P225+P233+P238+P251+P272+P279+P291+P301+P307+P311+P316+P321+P328+P351+P362</f>
        <v>33</v>
      </c>
      <c r="Q7" s="210"/>
      <c r="R7" s="211"/>
      <c r="S7" s="211"/>
      <c r="T7" s="211"/>
      <c r="U7" s="212"/>
      <c r="V7" s="213">
        <f>W7/D7</f>
        <v>0.98141399332464718</v>
      </c>
      <c r="W7" s="207">
        <f>W9+W21+W36+W38+W44+W51+W62+W66+W72+W87+W92+W104+W108+W113+W125+W131+W135+W145+W147+W155+W157+W168+W170+W187+W189+W196+W205+W225+W233+W238+W251+W272+W279+W291+W301+W307+W311+W316+W321+W328+W351+W362</f>
        <v>7200184</v>
      </c>
    </row>
    <row r="8" spans="2:26" ht="15" customHeight="1">
      <c r="B8" s="620" t="s">
        <v>1657</v>
      </c>
      <c r="C8" s="665"/>
      <c r="D8" s="622">
        <f>D40+D53+D75+D90+D94+D161+D163+D184+D263+D274+D289+D330+D337+D349</f>
        <v>1439194</v>
      </c>
      <c r="E8" s="666"/>
      <c r="F8" s="625"/>
      <c r="G8" s="650"/>
      <c r="H8" s="650"/>
      <c r="I8" s="650"/>
      <c r="J8" s="650"/>
      <c r="K8" s="650"/>
      <c r="L8" s="702"/>
      <c r="M8" s="622">
        <f>M40+M53+M75+M90+M94+M161+M163+M184+M263+M274+M289+M330+M337+M349</f>
        <v>299</v>
      </c>
      <c r="N8" s="622">
        <f>N40+N53+N75+N90+N94+N161+N163+N184+N263+N274+N289+N330+N337+N349</f>
        <v>12</v>
      </c>
      <c r="O8" s="622">
        <f>O40+O53+O75+O90+O94+O161+O163+O184+O263+O274+O289+O330+O337+O349</f>
        <v>157</v>
      </c>
      <c r="P8" s="622">
        <f>P40+P53+P75+P90+P94+P161+P163+P184+P263+P274+P289+P330+P337+P349</f>
        <v>7</v>
      </c>
      <c r="Q8" s="628"/>
      <c r="R8" s="629"/>
      <c r="S8" s="629"/>
      <c r="T8" s="629"/>
      <c r="U8" s="630"/>
      <c r="V8" s="671">
        <f>W8/D8</f>
        <v>0.97843376223080414</v>
      </c>
      <c r="W8" s="622">
        <f>W40+W53+W75+W90+W94+W161+W163+W184+W263+W274+W289+W330+W337+W349</f>
        <v>1408156</v>
      </c>
    </row>
    <row r="9" spans="2:26" ht="15" customHeight="1">
      <c r="B9" s="205" t="s">
        <v>562</v>
      </c>
      <c r="C9" s="536"/>
      <c r="D9" s="207">
        <f>D10</f>
        <v>569040</v>
      </c>
      <c r="E9" s="534"/>
      <c r="F9" s="425"/>
      <c r="G9" s="302"/>
      <c r="H9" s="302"/>
      <c r="I9" s="302"/>
      <c r="J9" s="302"/>
      <c r="K9" s="302"/>
      <c r="L9" s="475"/>
      <c r="M9" s="208">
        <f>SUMIF(Q10:Q20,"действующий",M10:M20)+SUMIF(Q10:Q20,"планируемый к открытию",M10:M20)</f>
        <v>110</v>
      </c>
      <c r="N9" s="208">
        <f>SUMIF(Q10:Q20,"действующий",N10:N20)+SUMIF(Q10:Q20,"планируемый к открытию",N10:N20)</f>
        <v>1</v>
      </c>
      <c r="O9" s="208">
        <f>SUMIF(Q10:Q20,"действующий",O10:O20)+SUMIF(Q10:Q20,"планируемый к открытию",O10:O20)</f>
        <v>28</v>
      </c>
      <c r="P9" s="209">
        <f>P10</f>
        <v>4</v>
      </c>
      <c r="Q9" s="210"/>
      <c r="R9" s="211"/>
      <c r="S9" s="211"/>
      <c r="T9" s="211"/>
      <c r="U9" s="212"/>
      <c r="V9" s="213">
        <f>W9/D9</f>
        <v>0.96654013777590331</v>
      </c>
      <c r="W9" s="214">
        <f>W10</f>
        <v>550000</v>
      </c>
    </row>
    <row r="10" spans="2:26" s="1138" customFormat="1" ht="72" customHeight="1">
      <c r="B10" s="1139">
        <v>1</v>
      </c>
      <c r="C10" s="1140" t="s">
        <v>1093</v>
      </c>
      <c r="D10" s="1141">
        <v>569040</v>
      </c>
      <c r="E10" s="1142" t="s">
        <v>1054</v>
      </c>
      <c r="F10" s="1143" t="s">
        <v>732</v>
      </c>
      <c r="G10" s="1144" t="s">
        <v>923</v>
      </c>
      <c r="H10" s="342" t="s">
        <v>1139</v>
      </c>
      <c r="I10" s="856" t="s">
        <v>1844</v>
      </c>
      <c r="J10" s="342" t="s">
        <v>30</v>
      </c>
      <c r="K10" s="215">
        <v>40067</v>
      </c>
      <c r="L10" s="215" t="s">
        <v>1759</v>
      </c>
      <c r="M10" s="405">
        <v>55</v>
      </c>
      <c r="N10" s="510">
        <v>1</v>
      </c>
      <c r="O10" s="510">
        <v>8</v>
      </c>
      <c r="P10" s="1011">
        <f>IF(V10&lt;1,ROUNDUP((D10-W10)/5000,0),"")</f>
        <v>4</v>
      </c>
      <c r="Q10" s="405" t="s">
        <v>6</v>
      </c>
      <c r="R10" s="342">
        <v>714.05</v>
      </c>
      <c r="S10" s="342" t="s">
        <v>610</v>
      </c>
      <c r="T10" s="348" t="s">
        <v>773</v>
      </c>
      <c r="U10" s="1149" t="s">
        <v>1464</v>
      </c>
      <c r="V10" s="1096">
        <f>W10/D10</f>
        <v>0.96654013777590331</v>
      </c>
      <c r="W10" s="1011">
        <f>IF(SUMIF(Q10:Q20,"действующий",M10:M20)*5000/D10&gt;1,D10,SUMIF(Q10:Q20,"действующий",M10:M20)*5000)</f>
        <v>550000</v>
      </c>
      <c r="Y10" s="340" t="str">
        <f>IF($F10="","",IFERROR(LEFT(IF(Y9="",$C10,Y9),FIND("/",IF(Y9="",$C10,Y9))-1),Y9))</f>
        <v>Городской округ Балашиха</v>
      </c>
      <c r="Z10" s="340"/>
    </row>
    <row r="11" spans="2:26" s="1138" customFormat="1" ht="72" customHeight="1">
      <c r="B11" s="1139"/>
      <c r="C11" s="1145"/>
      <c r="D11" s="1146"/>
      <c r="E11" s="1147"/>
      <c r="F11" s="1143" t="s">
        <v>732</v>
      </c>
      <c r="G11" s="1148" t="s">
        <v>1346</v>
      </c>
      <c r="H11" s="456" t="s">
        <v>1140</v>
      </c>
      <c r="I11" s="856" t="s">
        <v>1844</v>
      </c>
      <c r="J11" s="456" t="s">
        <v>1276</v>
      </c>
      <c r="K11" s="215">
        <v>41998</v>
      </c>
      <c r="L11" s="215" t="s">
        <v>1759</v>
      </c>
      <c r="M11" s="428">
        <v>31</v>
      </c>
      <c r="N11" s="428"/>
      <c r="O11" s="428">
        <v>12</v>
      </c>
      <c r="P11" s="1011"/>
      <c r="Q11" s="457" t="s">
        <v>6</v>
      </c>
      <c r="R11" s="217">
        <v>401.61</v>
      </c>
      <c r="S11" s="342" t="s">
        <v>612</v>
      </c>
      <c r="T11" s="348" t="s">
        <v>973</v>
      </c>
      <c r="U11" s="1149" t="s">
        <v>1464</v>
      </c>
      <c r="V11" s="1096"/>
      <c r="W11" s="1011"/>
      <c r="Y11" s="340" t="str">
        <f>IF($F11="","",IFERROR(LEFT(IF(Y10="",$C11,Y10),FIND("/",IF(Y10="",$C11,Y10))-1),Y10))</f>
        <v>Городской округ Балашиха</v>
      </c>
      <c r="Z11" s="340"/>
    </row>
    <row r="12" spans="2:26" ht="72" customHeight="1">
      <c r="B12" s="1071"/>
      <c r="C12" s="1093"/>
      <c r="D12" s="1094"/>
      <c r="E12" s="1097"/>
      <c r="F12" s="413" t="s">
        <v>733</v>
      </c>
      <c r="G12" s="216" t="s">
        <v>922</v>
      </c>
      <c r="H12" s="342" t="s">
        <v>1141</v>
      </c>
      <c r="I12" s="856" t="s">
        <v>1844</v>
      </c>
      <c r="J12" s="413" t="s">
        <v>802</v>
      </c>
      <c r="K12" s="215">
        <v>42867</v>
      </c>
      <c r="L12" s="215" t="s">
        <v>1759</v>
      </c>
      <c r="M12" s="413">
        <v>3</v>
      </c>
      <c r="N12" s="513"/>
      <c r="O12" s="513">
        <v>1</v>
      </c>
      <c r="P12" s="1011"/>
      <c r="Q12" s="405" t="s">
        <v>6</v>
      </c>
      <c r="R12" s="217">
        <v>15.65</v>
      </c>
      <c r="S12" s="342"/>
      <c r="T12" s="342"/>
      <c r="U12" s="365" t="s">
        <v>908</v>
      </c>
      <c r="V12" s="1096"/>
      <c r="W12" s="1011"/>
      <c r="Y12" s="340" t="str">
        <f t="shared" ref="Y12:Y75" si="0">IF($F12="","",IFERROR(LEFT(IF(Y11="",$C12,Y11),FIND("/",IF(Y11="",$C12,Y11))-1),Y11))</f>
        <v>Городской округ Балашиха</v>
      </c>
    </row>
    <row r="13" spans="2:26" ht="60" customHeight="1">
      <c r="B13" s="1071"/>
      <c r="C13" s="1093"/>
      <c r="D13" s="1094"/>
      <c r="E13" s="1097"/>
      <c r="F13" s="413" t="s">
        <v>733</v>
      </c>
      <c r="G13" s="216" t="s">
        <v>924</v>
      </c>
      <c r="H13" s="413" t="s">
        <v>1142</v>
      </c>
      <c r="I13" s="856" t="s">
        <v>1844</v>
      </c>
      <c r="J13" s="413" t="s">
        <v>1339</v>
      </c>
      <c r="K13" s="215">
        <v>42613</v>
      </c>
      <c r="L13" s="215" t="s">
        <v>1759</v>
      </c>
      <c r="M13" s="428">
        <v>3</v>
      </c>
      <c r="N13" s="428"/>
      <c r="O13" s="428">
        <v>1</v>
      </c>
      <c r="P13" s="1011"/>
      <c r="Q13" s="405" t="s">
        <v>6</v>
      </c>
      <c r="R13" s="217">
        <v>62.61</v>
      </c>
      <c r="S13" s="342" t="s">
        <v>612</v>
      </c>
      <c r="T13" s="342" t="s">
        <v>772</v>
      </c>
      <c r="U13" s="838" t="s">
        <v>814</v>
      </c>
      <c r="V13" s="1096"/>
      <c r="W13" s="1011"/>
      <c r="Y13" s="340" t="str">
        <f t="shared" si="0"/>
        <v>Городской округ Балашиха</v>
      </c>
    </row>
    <row r="14" spans="2:26" ht="69.75" customHeight="1">
      <c r="B14" s="1071"/>
      <c r="C14" s="1093"/>
      <c r="D14" s="1094"/>
      <c r="E14" s="1097"/>
      <c r="F14" s="413" t="s">
        <v>733</v>
      </c>
      <c r="G14" s="216" t="s">
        <v>991</v>
      </c>
      <c r="H14" s="413" t="s">
        <v>1144</v>
      </c>
      <c r="I14" s="856" t="s">
        <v>1844</v>
      </c>
      <c r="J14" s="413" t="s">
        <v>805</v>
      </c>
      <c r="K14" s="215">
        <v>43070</v>
      </c>
      <c r="L14" s="215" t="s">
        <v>1759</v>
      </c>
      <c r="M14" s="428">
        <v>3</v>
      </c>
      <c r="N14" s="428"/>
      <c r="O14" s="428">
        <v>1</v>
      </c>
      <c r="P14" s="1011"/>
      <c r="Q14" s="405" t="s">
        <v>6</v>
      </c>
      <c r="R14" s="217">
        <v>25.25</v>
      </c>
      <c r="S14" s="342"/>
      <c r="T14" s="342"/>
      <c r="U14" s="838" t="s">
        <v>814</v>
      </c>
      <c r="V14" s="1096"/>
      <c r="W14" s="1011"/>
      <c r="Y14" s="340" t="str">
        <f t="shared" si="0"/>
        <v>Городской округ Балашиха</v>
      </c>
    </row>
    <row r="15" spans="2:26" ht="60" customHeight="1">
      <c r="B15" s="1071"/>
      <c r="C15" s="1093"/>
      <c r="D15" s="1094"/>
      <c r="E15" s="1097"/>
      <c r="F15" s="413" t="s">
        <v>733</v>
      </c>
      <c r="G15" s="216" t="s">
        <v>1338</v>
      </c>
      <c r="H15" s="413" t="s">
        <v>1143</v>
      </c>
      <c r="I15" s="856" t="s">
        <v>1844</v>
      </c>
      <c r="J15" s="413" t="s">
        <v>806</v>
      </c>
      <c r="K15" s="215">
        <v>43158</v>
      </c>
      <c r="L15" s="215" t="s">
        <v>1759</v>
      </c>
      <c r="M15" s="428">
        <v>4</v>
      </c>
      <c r="N15" s="428"/>
      <c r="O15" s="428">
        <v>1</v>
      </c>
      <c r="P15" s="1011"/>
      <c r="Q15" s="405" t="s">
        <v>6</v>
      </c>
      <c r="R15" s="217">
        <v>14.05</v>
      </c>
      <c r="S15" s="342" t="s">
        <v>612</v>
      </c>
      <c r="T15" s="342" t="s">
        <v>770</v>
      </c>
      <c r="U15" s="838" t="s">
        <v>814</v>
      </c>
      <c r="V15" s="1096"/>
      <c r="W15" s="1011"/>
      <c r="Y15" s="340" t="str">
        <f t="shared" si="0"/>
        <v>Городской округ Балашиха</v>
      </c>
    </row>
    <row r="16" spans="2:26" ht="72.75" customHeight="1">
      <c r="B16" s="1071"/>
      <c r="C16" s="1093"/>
      <c r="D16" s="1094"/>
      <c r="E16" s="1097"/>
      <c r="F16" s="413" t="s">
        <v>733</v>
      </c>
      <c r="G16" s="216" t="s">
        <v>1321</v>
      </c>
      <c r="H16" s="413" t="s">
        <v>1144</v>
      </c>
      <c r="I16" s="856" t="s">
        <v>1844</v>
      </c>
      <c r="J16" s="413" t="s">
        <v>812</v>
      </c>
      <c r="K16" s="215">
        <v>43213</v>
      </c>
      <c r="L16" s="215" t="s">
        <v>1759</v>
      </c>
      <c r="M16" s="428">
        <v>2</v>
      </c>
      <c r="N16" s="428"/>
      <c r="O16" s="428">
        <v>1</v>
      </c>
      <c r="P16" s="1011"/>
      <c r="Q16" s="405" t="s">
        <v>6</v>
      </c>
      <c r="R16" s="217">
        <v>13.74</v>
      </c>
      <c r="S16" s="342"/>
      <c r="T16" s="342"/>
      <c r="U16" s="838" t="s">
        <v>814</v>
      </c>
      <c r="V16" s="1096"/>
      <c r="W16" s="1011"/>
      <c r="Y16" s="340" t="str">
        <f t="shared" si="0"/>
        <v>Городской округ Балашиха</v>
      </c>
    </row>
    <row r="17" spans="2:26" ht="60" customHeight="1">
      <c r="B17" s="1071"/>
      <c r="C17" s="1093"/>
      <c r="D17" s="1094"/>
      <c r="E17" s="1097"/>
      <c r="F17" s="413" t="s">
        <v>733</v>
      </c>
      <c r="G17" s="216" t="s">
        <v>992</v>
      </c>
      <c r="H17" s="413" t="s">
        <v>1143</v>
      </c>
      <c r="I17" s="856" t="s">
        <v>1844</v>
      </c>
      <c r="J17" s="413" t="s">
        <v>803</v>
      </c>
      <c r="K17" s="215">
        <v>43234</v>
      </c>
      <c r="L17" s="215" t="s">
        <v>1759</v>
      </c>
      <c r="M17" s="428">
        <v>2</v>
      </c>
      <c r="N17" s="428"/>
      <c r="O17" s="428">
        <v>1</v>
      </c>
      <c r="P17" s="1011"/>
      <c r="Q17" s="405" t="s">
        <v>6</v>
      </c>
      <c r="R17" s="217">
        <v>22.54</v>
      </c>
      <c r="S17" s="342" t="s">
        <v>612</v>
      </c>
      <c r="T17" s="342" t="s">
        <v>768</v>
      </c>
      <c r="U17" s="838" t="s">
        <v>814</v>
      </c>
      <c r="V17" s="1096"/>
      <c r="W17" s="1011"/>
      <c r="Y17" s="340" t="str">
        <f t="shared" si="0"/>
        <v>Городской округ Балашиха</v>
      </c>
    </row>
    <row r="18" spans="2:26" ht="60" customHeight="1">
      <c r="B18" s="1092"/>
      <c r="C18" s="1093"/>
      <c r="D18" s="1094"/>
      <c r="E18" s="1097"/>
      <c r="F18" s="413" t="s">
        <v>733</v>
      </c>
      <c r="G18" s="216" t="s">
        <v>993</v>
      </c>
      <c r="H18" s="413" t="s">
        <v>1145</v>
      </c>
      <c r="I18" s="856" t="s">
        <v>1844</v>
      </c>
      <c r="J18" s="413" t="s">
        <v>804</v>
      </c>
      <c r="K18" s="215">
        <v>43236</v>
      </c>
      <c r="L18" s="215" t="s">
        <v>1759</v>
      </c>
      <c r="M18" s="305">
        <v>3</v>
      </c>
      <c r="N18" s="524"/>
      <c r="O18" s="524">
        <v>1</v>
      </c>
      <c r="P18" s="1012"/>
      <c r="Q18" s="405" t="s">
        <v>6</v>
      </c>
      <c r="R18" s="217">
        <v>23.56</v>
      </c>
      <c r="S18" s="342" t="s">
        <v>612</v>
      </c>
      <c r="T18" s="342" t="s">
        <v>769</v>
      </c>
      <c r="U18" s="365" t="s">
        <v>813</v>
      </c>
      <c r="V18" s="1096"/>
      <c r="W18" s="1011"/>
      <c r="Y18" s="340" t="str">
        <f t="shared" si="0"/>
        <v>Городской округ Балашиха</v>
      </c>
    </row>
    <row r="19" spans="2:26" ht="60" customHeight="1">
      <c r="B19" s="1092"/>
      <c r="C19" s="1093"/>
      <c r="D19" s="1094"/>
      <c r="E19" s="1097"/>
      <c r="F19" s="688" t="s">
        <v>733</v>
      </c>
      <c r="G19" s="216" t="s">
        <v>1347</v>
      </c>
      <c r="H19" s="688" t="s">
        <v>1145</v>
      </c>
      <c r="I19" s="856" t="s">
        <v>1844</v>
      </c>
      <c r="J19" s="688" t="s">
        <v>914</v>
      </c>
      <c r="K19" s="215">
        <v>44190</v>
      </c>
      <c r="L19" s="215" t="s">
        <v>1759</v>
      </c>
      <c r="M19" s="694">
        <v>3</v>
      </c>
      <c r="N19" s="694"/>
      <c r="O19" s="694">
        <v>1</v>
      </c>
      <c r="P19" s="1012"/>
      <c r="Q19" s="686" t="s">
        <v>6</v>
      </c>
      <c r="R19" s="217">
        <v>44.33</v>
      </c>
      <c r="S19" s="342" t="s">
        <v>612</v>
      </c>
      <c r="T19" s="342" t="s">
        <v>913</v>
      </c>
      <c r="U19" s="365" t="s">
        <v>813</v>
      </c>
      <c r="V19" s="1096"/>
      <c r="W19" s="1011"/>
      <c r="Y19" s="340" t="str">
        <f t="shared" si="0"/>
        <v>Городской округ Балашиха</v>
      </c>
    </row>
    <row r="20" spans="2:26" ht="78" customHeight="1">
      <c r="B20" s="1092"/>
      <c r="C20" s="1093"/>
      <c r="D20" s="1095"/>
      <c r="E20" s="1098"/>
      <c r="F20" s="343" t="s">
        <v>733</v>
      </c>
      <c r="G20" s="216" t="s">
        <v>1744</v>
      </c>
      <c r="H20" s="413" t="s">
        <v>1145</v>
      </c>
      <c r="I20" s="856" t="s">
        <v>1844</v>
      </c>
      <c r="J20" s="413" t="s">
        <v>1808</v>
      </c>
      <c r="K20" s="215">
        <v>45689</v>
      </c>
      <c r="L20" s="703" t="s">
        <v>1760</v>
      </c>
      <c r="M20" s="305">
        <v>1</v>
      </c>
      <c r="N20" s="524"/>
      <c r="O20" s="524"/>
      <c r="P20" s="1012"/>
      <c r="Q20" s="405" t="s">
        <v>6</v>
      </c>
      <c r="R20" s="217"/>
      <c r="S20" s="342"/>
      <c r="T20" s="342" t="s">
        <v>1762</v>
      </c>
      <c r="U20" s="365" t="s">
        <v>1714</v>
      </c>
      <c r="V20" s="1096"/>
      <c r="W20" s="1011"/>
      <c r="Y20" s="340" t="str">
        <f t="shared" si="0"/>
        <v>Городской округ Балашиха</v>
      </c>
    </row>
    <row r="21" spans="2:26" ht="15" customHeight="1">
      <c r="B21" s="670" t="s">
        <v>790</v>
      </c>
      <c r="C21" s="206"/>
      <c r="D21" s="207">
        <f>SUM(D22:D35)</f>
        <v>222878</v>
      </c>
      <c r="E21" s="206"/>
      <c r="F21" s="425"/>
      <c r="G21" s="302"/>
      <c r="H21" s="302"/>
      <c r="I21" s="302"/>
      <c r="J21" s="302"/>
      <c r="K21" s="302"/>
      <c r="L21" s="302"/>
      <c r="M21" s="208">
        <f>SUMIF(Q22:Q35,"действующий",M22:M35)+SUMIF(Q22:Q35,"планируемый к открытию",M22:M35)</f>
        <v>43</v>
      </c>
      <c r="N21" s="295">
        <f>SUMIF(Q22:Q35,"действующий",N22:N35)+SUMIF(Q22:Q35,"планируемый к открытию",N22:N35)</f>
        <v>3</v>
      </c>
      <c r="O21" s="295">
        <f>SUMIF(Q22:Q35,"действующий",O22:O35)+SUMIF(Q22:Q35,"планируемый к открытию",O22:O35)</f>
        <v>22</v>
      </c>
      <c r="P21" s="295">
        <f>SUM(P22:P35)</f>
        <v>2</v>
      </c>
      <c r="Q21" s="208"/>
      <c r="R21" s="211"/>
      <c r="S21" s="211"/>
      <c r="T21" s="211"/>
      <c r="U21" s="212"/>
      <c r="V21" s="213">
        <f>W21/D21</f>
        <v>0.96465330808783278</v>
      </c>
      <c r="W21" s="214">
        <f>SUM(W22:W35)</f>
        <v>215000</v>
      </c>
      <c r="Y21" s="340" t="str">
        <f t="shared" si="0"/>
        <v/>
      </c>
    </row>
    <row r="22" spans="2:26" s="1138" customFormat="1" ht="72" customHeight="1">
      <c r="B22" s="1150">
        <f>B10+1</f>
        <v>2</v>
      </c>
      <c r="C22" s="1151" t="s">
        <v>1094</v>
      </c>
      <c r="D22" s="1152">
        <v>222878</v>
      </c>
      <c r="E22" s="1151" t="s">
        <v>1055</v>
      </c>
      <c r="F22" s="1153" t="s">
        <v>732</v>
      </c>
      <c r="G22" s="1154" t="s">
        <v>994</v>
      </c>
      <c r="H22" s="427" t="s">
        <v>1146</v>
      </c>
      <c r="I22" s="427" t="s">
        <v>417</v>
      </c>
      <c r="J22" s="427" t="s">
        <v>418</v>
      </c>
      <c r="K22" s="259">
        <v>41998</v>
      </c>
      <c r="L22" s="259" t="s">
        <v>1759</v>
      </c>
      <c r="M22" s="417">
        <f>15</f>
        <v>15</v>
      </c>
      <c r="N22" s="520"/>
      <c r="O22" s="520">
        <v>6</v>
      </c>
      <c r="P22" s="1007">
        <f>IF(V22&lt;1,ROUNDUP((D22-W22)/5000,0),"")</f>
        <v>2</v>
      </c>
      <c r="Q22" s="346" t="s">
        <v>6</v>
      </c>
      <c r="R22" s="347">
        <v>210</v>
      </c>
      <c r="S22" s="348"/>
      <c r="T22" s="348" t="s">
        <v>773</v>
      </c>
      <c r="U22" s="1158" t="s">
        <v>1464</v>
      </c>
      <c r="V22" s="1089">
        <f>W22/D22</f>
        <v>0.96465330808783278</v>
      </c>
      <c r="W22" s="1065">
        <f>IF(SUMIF(Q22:Q35,"действующий",M22:M35)*5000/D22&gt;1,D22,SUMIF(Q22:Q35,"действующий",M22:M35)*5000)</f>
        <v>215000</v>
      </c>
      <c r="Y22" s="340" t="str">
        <f t="shared" si="0"/>
        <v>Городской округ Богородский</v>
      </c>
      <c r="Z22" s="340"/>
    </row>
    <row r="23" spans="2:26" s="1138" customFormat="1" ht="72" customHeight="1">
      <c r="B23" s="1150"/>
      <c r="C23" s="1155"/>
      <c r="D23" s="1156"/>
      <c r="E23" s="1155"/>
      <c r="F23" s="1153" t="s">
        <v>732</v>
      </c>
      <c r="G23" s="1157" t="s">
        <v>995</v>
      </c>
      <c r="H23" s="285" t="s">
        <v>1148</v>
      </c>
      <c r="I23" s="416" t="s">
        <v>417</v>
      </c>
      <c r="J23" s="416" t="s">
        <v>972</v>
      </c>
      <c r="K23" s="345">
        <v>43131</v>
      </c>
      <c r="L23" s="259" t="s">
        <v>1759</v>
      </c>
      <c r="M23" s="225">
        <v>5</v>
      </c>
      <c r="N23" s="225"/>
      <c r="O23" s="225">
        <v>2</v>
      </c>
      <c r="P23" s="1007"/>
      <c r="Q23" s="346" t="s">
        <v>6</v>
      </c>
      <c r="R23" s="350">
        <v>61</v>
      </c>
      <c r="S23" s="348"/>
      <c r="T23" s="348" t="s">
        <v>773</v>
      </c>
      <c r="U23" s="1158" t="s">
        <v>1464</v>
      </c>
      <c r="V23" s="995"/>
      <c r="W23" s="986"/>
      <c r="Y23" s="340" t="str">
        <f t="shared" si="0"/>
        <v>Городской округ Богородский</v>
      </c>
      <c r="Z23" s="340"/>
    </row>
    <row r="24" spans="2:26" ht="72" customHeight="1">
      <c r="B24" s="1021"/>
      <c r="C24" s="1001"/>
      <c r="D24" s="1040"/>
      <c r="E24" s="1001"/>
      <c r="F24" s="343" t="s">
        <v>733</v>
      </c>
      <c r="G24" s="344" t="s">
        <v>996</v>
      </c>
      <c r="H24" s="581" t="s">
        <v>1148</v>
      </c>
      <c r="I24" s="416" t="s">
        <v>417</v>
      </c>
      <c r="J24" s="416" t="s">
        <v>807</v>
      </c>
      <c r="K24" s="345">
        <v>43098</v>
      </c>
      <c r="L24" s="259" t="s">
        <v>1759</v>
      </c>
      <c r="M24" s="225">
        <v>3</v>
      </c>
      <c r="N24" s="225"/>
      <c r="O24" s="225">
        <v>1</v>
      </c>
      <c r="P24" s="1007"/>
      <c r="Q24" s="346" t="s">
        <v>6</v>
      </c>
      <c r="R24" s="350">
        <v>24</v>
      </c>
      <c r="S24" s="348"/>
      <c r="T24" s="348" t="s">
        <v>773</v>
      </c>
      <c r="U24" s="328" t="s">
        <v>1584</v>
      </c>
      <c r="V24" s="995"/>
      <c r="W24" s="986"/>
      <c r="Y24" s="340" t="str">
        <f t="shared" si="0"/>
        <v>Городской округ Богородский</v>
      </c>
    </row>
    <row r="25" spans="2:26" ht="48" customHeight="1">
      <c r="B25" s="1030"/>
      <c r="C25" s="1001"/>
      <c r="D25" s="1040"/>
      <c r="E25" s="1001"/>
      <c r="F25" s="343" t="s">
        <v>733</v>
      </c>
      <c r="G25" s="344" t="s">
        <v>1352</v>
      </c>
      <c r="H25" s="579" t="s">
        <v>1148</v>
      </c>
      <c r="I25" s="416" t="s">
        <v>417</v>
      </c>
      <c r="J25" s="416" t="s">
        <v>808</v>
      </c>
      <c r="K25" s="345">
        <v>43252</v>
      </c>
      <c r="L25" s="259" t="s">
        <v>1759</v>
      </c>
      <c r="M25" s="358">
        <v>1</v>
      </c>
      <c r="N25" s="358"/>
      <c r="O25" s="358">
        <v>1</v>
      </c>
      <c r="P25" s="1007"/>
      <c r="Q25" s="353" t="s">
        <v>6</v>
      </c>
      <c r="R25" s="350">
        <v>30.4</v>
      </c>
      <c r="S25" s="348"/>
      <c r="T25" s="348" t="s">
        <v>773</v>
      </c>
      <c r="U25" s="320" t="s">
        <v>816</v>
      </c>
      <c r="V25" s="995"/>
      <c r="W25" s="986"/>
      <c r="Y25" s="340" t="str">
        <f t="shared" si="0"/>
        <v>Городской округ Богородский</v>
      </c>
    </row>
    <row r="26" spans="2:26" ht="48" customHeight="1">
      <c r="B26" s="1030"/>
      <c r="C26" s="1001"/>
      <c r="D26" s="1040"/>
      <c r="E26" s="1001"/>
      <c r="F26" s="343" t="s">
        <v>733</v>
      </c>
      <c r="G26" s="344" t="s">
        <v>1353</v>
      </c>
      <c r="H26" s="416" t="s">
        <v>1147</v>
      </c>
      <c r="I26" s="416" t="s">
        <v>417</v>
      </c>
      <c r="J26" s="416" t="s">
        <v>419</v>
      </c>
      <c r="K26" s="345">
        <v>42228</v>
      </c>
      <c r="L26" s="259" t="s">
        <v>1759</v>
      </c>
      <c r="M26" s="358">
        <v>1</v>
      </c>
      <c r="N26" s="358"/>
      <c r="O26" s="358">
        <v>1</v>
      </c>
      <c r="P26" s="1007"/>
      <c r="Q26" s="346" t="s">
        <v>6</v>
      </c>
      <c r="R26" s="350">
        <v>26.4</v>
      </c>
      <c r="S26" s="348"/>
      <c r="T26" s="348" t="s">
        <v>773</v>
      </c>
      <c r="U26" s="320" t="s">
        <v>816</v>
      </c>
      <c r="V26" s="995"/>
      <c r="W26" s="986"/>
      <c r="Y26" s="340" t="str">
        <f t="shared" si="0"/>
        <v>Городской округ Богородский</v>
      </c>
    </row>
    <row r="27" spans="2:26" s="1138" customFormat="1" ht="72" customHeight="1">
      <c r="B27" s="1159"/>
      <c r="C27" s="1155"/>
      <c r="D27" s="1156"/>
      <c r="E27" s="1155"/>
      <c r="F27" s="1153" t="s">
        <v>732</v>
      </c>
      <c r="G27" s="1157" t="s">
        <v>1350</v>
      </c>
      <c r="H27" s="579" t="s">
        <v>1148</v>
      </c>
      <c r="I27" s="416" t="s">
        <v>417</v>
      </c>
      <c r="J27" s="416" t="s">
        <v>971</v>
      </c>
      <c r="K27" s="345">
        <v>42358</v>
      </c>
      <c r="L27" s="259" t="s">
        <v>1759</v>
      </c>
      <c r="M27" s="358">
        <v>7</v>
      </c>
      <c r="N27" s="358"/>
      <c r="O27" s="358">
        <v>4</v>
      </c>
      <c r="P27" s="1007"/>
      <c r="Q27" s="346" t="s">
        <v>6</v>
      </c>
      <c r="R27" s="350">
        <v>104</v>
      </c>
      <c r="S27" s="348" t="s">
        <v>612</v>
      </c>
      <c r="T27" s="348" t="s">
        <v>615</v>
      </c>
      <c r="U27" s="1160" t="s">
        <v>31</v>
      </c>
      <c r="V27" s="995"/>
      <c r="W27" s="986"/>
      <c r="Y27" s="340" t="str">
        <f t="shared" si="0"/>
        <v>Городской округ Богородский</v>
      </c>
      <c r="Z27" s="340"/>
    </row>
    <row r="28" spans="2:26" s="1138" customFormat="1" ht="72" customHeight="1">
      <c r="B28" s="1159"/>
      <c r="C28" s="1155"/>
      <c r="D28" s="1156"/>
      <c r="E28" s="1155"/>
      <c r="F28" s="1153" t="s">
        <v>732</v>
      </c>
      <c r="G28" s="1157" t="s">
        <v>1349</v>
      </c>
      <c r="H28" s="343" t="s">
        <v>1148</v>
      </c>
      <c r="I28" s="343" t="s">
        <v>417</v>
      </c>
      <c r="J28" s="343" t="s">
        <v>420</v>
      </c>
      <c r="K28" s="345">
        <v>42358</v>
      </c>
      <c r="L28" s="259" t="s">
        <v>1759</v>
      </c>
      <c r="M28" s="358">
        <v>5</v>
      </c>
      <c r="N28" s="358"/>
      <c r="O28" s="358">
        <v>2</v>
      </c>
      <c r="P28" s="1007"/>
      <c r="Q28" s="346" t="s">
        <v>6</v>
      </c>
      <c r="R28" s="347">
        <v>51.4</v>
      </c>
      <c r="S28" s="348"/>
      <c r="T28" s="348" t="s">
        <v>773</v>
      </c>
      <c r="U28" s="1158" t="s">
        <v>31</v>
      </c>
      <c r="V28" s="995"/>
      <c r="W28" s="986"/>
      <c r="Y28" s="340" t="str">
        <f t="shared" si="0"/>
        <v>Городской округ Богородский</v>
      </c>
      <c r="Z28" s="340"/>
    </row>
    <row r="29" spans="2:26" ht="48" customHeight="1">
      <c r="B29" s="1030"/>
      <c r="C29" s="1001"/>
      <c r="D29" s="1040"/>
      <c r="E29" s="1001"/>
      <c r="F29" s="343" t="s">
        <v>733</v>
      </c>
      <c r="G29" s="344" t="s">
        <v>1348</v>
      </c>
      <c r="H29" s="416" t="s">
        <v>1148</v>
      </c>
      <c r="I29" s="416" t="s">
        <v>417</v>
      </c>
      <c r="J29" s="416" t="s">
        <v>809</v>
      </c>
      <c r="K29" s="345">
        <v>42229</v>
      </c>
      <c r="L29" s="259" t="s">
        <v>1759</v>
      </c>
      <c r="M29" s="358">
        <v>1</v>
      </c>
      <c r="N29" s="358"/>
      <c r="O29" s="358">
        <v>1</v>
      </c>
      <c r="P29" s="1007"/>
      <c r="Q29" s="346" t="s">
        <v>6</v>
      </c>
      <c r="R29" s="350">
        <v>24.2</v>
      </c>
      <c r="S29" s="348"/>
      <c r="T29" s="348" t="s">
        <v>773</v>
      </c>
      <c r="U29" s="320" t="s">
        <v>816</v>
      </c>
      <c r="V29" s="995"/>
      <c r="W29" s="986"/>
      <c r="Y29" s="340" t="str">
        <f t="shared" si="0"/>
        <v>Городской округ Богородский</v>
      </c>
    </row>
    <row r="30" spans="2:26" ht="48" customHeight="1">
      <c r="B30" s="1030"/>
      <c r="C30" s="1001"/>
      <c r="D30" s="1040"/>
      <c r="E30" s="1001"/>
      <c r="F30" s="343" t="s">
        <v>733</v>
      </c>
      <c r="G30" s="344" t="s">
        <v>1354</v>
      </c>
      <c r="H30" s="416" t="s">
        <v>1148</v>
      </c>
      <c r="I30" s="416" t="s">
        <v>417</v>
      </c>
      <c r="J30" s="416" t="s">
        <v>810</v>
      </c>
      <c r="K30" s="345">
        <v>42229</v>
      </c>
      <c r="L30" s="259" t="s">
        <v>1759</v>
      </c>
      <c r="M30" s="358">
        <v>1</v>
      </c>
      <c r="N30" s="358"/>
      <c r="O30" s="358">
        <v>1</v>
      </c>
      <c r="P30" s="1007"/>
      <c r="Q30" s="346" t="s">
        <v>6</v>
      </c>
      <c r="R30" s="350">
        <v>14</v>
      </c>
      <c r="S30" s="348"/>
      <c r="T30" s="348" t="s">
        <v>773</v>
      </c>
      <c r="U30" s="320" t="s">
        <v>816</v>
      </c>
      <c r="V30" s="995"/>
      <c r="W30" s="986"/>
      <c r="Y30" s="340" t="str">
        <f t="shared" si="0"/>
        <v>Городской округ Богородский</v>
      </c>
    </row>
    <row r="31" spans="2:26" ht="48" customHeight="1">
      <c r="B31" s="1030"/>
      <c r="C31" s="1001"/>
      <c r="D31" s="1040"/>
      <c r="E31" s="1001"/>
      <c r="F31" s="343" t="s">
        <v>733</v>
      </c>
      <c r="G31" s="344" t="s">
        <v>1351</v>
      </c>
      <c r="H31" s="343" t="s">
        <v>1149</v>
      </c>
      <c r="I31" s="343" t="s">
        <v>417</v>
      </c>
      <c r="J31" s="343" t="s">
        <v>1496</v>
      </c>
      <c r="K31" s="345">
        <v>42229</v>
      </c>
      <c r="L31" s="259" t="s">
        <v>1759</v>
      </c>
      <c r="M31" s="358">
        <v>1</v>
      </c>
      <c r="N31" s="358"/>
      <c r="O31" s="358">
        <v>1</v>
      </c>
      <c r="P31" s="1007"/>
      <c r="Q31" s="346" t="s">
        <v>6</v>
      </c>
      <c r="R31" s="347">
        <v>48.2</v>
      </c>
      <c r="S31" s="348"/>
      <c r="T31" s="348" t="s">
        <v>773</v>
      </c>
      <c r="U31" s="328" t="s">
        <v>817</v>
      </c>
      <c r="V31" s="995"/>
      <c r="W31" s="986"/>
      <c r="Y31" s="340" t="str">
        <f t="shared" si="0"/>
        <v>Городской округ Богородский</v>
      </c>
    </row>
    <row r="32" spans="2:26" ht="48" customHeight="1">
      <c r="B32" s="1030"/>
      <c r="C32" s="1001"/>
      <c r="D32" s="1040"/>
      <c r="E32" s="1001"/>
      <c r="F32" s="343" t="s">
        <v>733</v>
      </c>
      <c r="G32" s="344" t="s">
        <v>1357</v>
      </c>
      <c r="H32" s="416" t="s">
        <v>1150</v>
      </c>
      <c r="I32" s="416" t="s">
        <v>417</v>
      </c>
      <c r="J32" s="416" t="s">
        <v>1433</v>
      </c>
      <c r="K32" s="345">
        <v>43009</v>
      </c>
      <c r="L32" s="259" t="s">
        <v>1759</v>
      </c>
      <c r="M32" s="358">
        <v>1</v>
      </c>
      <c r="N32" s="358"/>
      <c r="O32" s="358">
        <v>1</v>
      </c>
      <c r="P32" s="1007"/>
      <c r="Q32" s="346" t="s">
        <v>6</v>
      </c>
      <c r="R32" s="350">
        <v>3.24</v>
      </c>
      <c r="S32" s="348"/>
      <c r="T32" s="348" t="s">
        <v>773</v>
      </c>
      <c r="U32" s="839" t="s">
        <v>1846</v>
      </c>
      <c r="V32" s="995"/>
      <c r="W32" s="986"/>
      <c r="Y32" s="340" t="str">
        <f t="shared" si="0"/>
        <v>Городской округ Богородский</v>
      </c>
    </row>
    <row r="33" spans="2:26" ht="48" customHeight="1">
      <c r="B33" s="1030"/>
      <c r="C33" s="1001"/>
      <c r="D33" s="1040"/>
      <c r="E33" s="1001"/>
      <c r="F33" s="343" t="s">
        <v>733</v>
      </c>
      <c r="G33" s="344" t="s">
        <v>1417</v>
      </c>
      <c r="H33" s="343" t="s">
        <v>1148</v>
      </c>
      <c r="I33" s="343" t="s">
        <v>417</v>
      </c>
      <c r="J33" s="343" t="s">
        <v>1434</v>
      </c>
      <c r="K33" s="345">
        <v>42228</v>
      </c>
      <c r="L33" s="259" t="s">
        <v>1759</v>
      </c>
      <c r="M33" s="358">
        <v>1</v>
      </c>
      <c r="N33" s="358"/>
      <c r="O33" s="358">
        <v>1</v>
      </c>
      <c r="P33" s="1007"/>
      <c r="Q33" s="346" t="s">
        <v>6</v>
      </c>
      <c r="R33" s="347">
        <v>14</v>
      </c>
      <c r="S33" s="348"/>
      <c r="T33" s="348" t="s">
        <v>773</v>
      </c>
      <c r="U33" s="839" t="s">
        <v>811</v>
      </c>
      <c r="V33" s="995"/>
      <c r="W33" s="986"/>
      <c r="Y33" s="340" t="str">
        <f t="shared" si="0"/>
        <v>Городской округ Богородский</v>
      </c>
    </row>
    <row r="34" spans="2:26" ht="80.25" customHeight="1">
      <c r="B34" s="1030"/>
      <c r="C34" s="1001"/>
      <c r="D34" s="1040"/>
      <c r="E34" s="1001"/>
      <c r="F34" s="343" t="s">
        <v>733</v>
      </c>
      <c r="G34" s="344" t="s">
        <v>1766</v>
      </c>
      <c r="H34" s="343" t="s">
        <v>1767</v>
      </c>
      <c r="I34" s="343" t="s">
        <v>417</v>
      </c>
      <c r="J34" s="343" t="s">
        <v>1768</v>
      </c>
      <c r="K34" s="345">
        <v>45689</v>
      </c>
      <c r="L34" s="748" t="s">
        <v>1760</v>
      </c>
      <c r="M34" s="358">
        <v>1</v>
      </c>
      <c r="N34" s="358"/>
      <c r="O34" s="358"/>
      <c r="P34" s="1007"/>
      <c r="Q34" s="346" t="s">
        <v>6</v>
      </c>
      <c r="R34" s="347"/>
      <c r="S34" s="348"/>
      <c r="T34" s="348" t="s">
        <v>1762</v>
      </c>
      <c r="U34" s="365" t="s">
        <v>1739</v>
      </c>
      <c r="V34" s="995"/>
      <c r="W34" s="986"/>
      <c r="Y34" s="340" t="str">
        <f t="shared" si="0"/>
        <v>Городской округ Богородский</v>
      </c>
    </row>
    <row r="35" spans="2:26" ht="75.75" customHeight="1">
      <c r="B35" s="1088"/>
      <c r="C35" s="1005"/>
      <c r="D35" s="1041"/>
      <c r="E35" s="1005"/>
      <c r="F35" s="343" t="s">
        <v>1773</v>
      </c>
      <c r="G35" s="344" t="s">
        <v>1858</v>
      </c>
      <c r="H35" s="343" t="s">
        <v>1148</v>
      </c>
      <c r="I35" s="343" t="s">
        <v>417</v>
      </c>
      <c r="J35" s="343" t="s">
        <v>1435</v>
      </c>
      <c r="K35" s="345">
        <v>42228</v>
      </c>
      <c r="L35" s="739" t="s">
        <v>1761</v>
      </c>
      <c r="M35" s="358"/>
      <c r="N35" s="784">
        <v>3</v>
      </c>
      <c r="O35" s="784"/>
      <c r="P35" s="1007"/>
      <c r="Q35" s="346" t="s">
        <v>6</v>
      </c>
      <c r="R35" s="347"/>
      <c r="S35" s="348"/>
      <c r="T35" s="348"/>
      <c r="U35" s="554" t="s">
        <v>975</v>
      </c>
      <c r="V35" s="1090"/>
      <c r="W35" s="1076"/>
      <c r="Y35" s="340" t="str">
        <f t="shared" si="0"/>
        <v>Городской округ Богородский</v>
      </c>
    </row>
    <row r="36" spans="2:26" ht="15" customHeight="1">
      <c r="B36" s="668" t="s">
        <v>563</v>
      </c>
      <c r="C36" s="669"/>
      <c r="D36" s="207">
        <f>D37</f>
        <v>21050</v>
      </c>
      <c r="E36" s="206"/>
      <c r="F36" s="426"/>
      <c r="G36" s="327"/>
      <c r="H36" s="425"/>
      <c r="I36" s="425"/>
      <c r="J36" s="425"/>
      <c r="K36" s="704"/>
      <c r="L36" s="741"/>
      <c r="M36" s="208">
        <f>SUMIF(Q37:Q37,"действующий",M37:M37)+SUMIF(Q37:Q37,"планируемый к открытию",M37:M37)</f>
        <v>7</v>
      </c>
      <c r="N36" s="295">
        <f>SUMIF(Q37:Q37,"действующий",N37:N37)+SUMIF(Q37:Q37,"планируемый к открытию",N37:N37)</f>
        <v>0</v>
      </c>
      <c r="O36" s="295">
        <f>SUMIF(Q37:Q37,"действующий",O37:O37)+SUMIF(Q37:Q37,"планируемый к открытию",O37:O37)</f>
        <v>4</v>
      </c>
      <c r="P36" s="295">
        <f>SUM(P37:P37)</f>
        <v>0</v>
      </c>
      <c r="Q36" s="208"/>
      <c r="R36" s="211"/>
      <c r="S36" s="211"/>
      <c r="T36" s="211"/>
      <c r="U36" s="212"/>
      <c r="V36" s="213">
        <f t="shared" ref="V36:V41" si="1">W36/D36</f>
        <v>1</v>
      </c>
      <c r="W36" s="214">
        <f>W37</f>
        <v>21050</v>
      </c>
      <c r="Y36" s="340" t="str">
        <f t="shared" si="0"/>
        <v/>
      </c>
    </row>
    <row r="37" spans="2:26" s="1138" customFormat="1" ht="144.75" customHeight="1">
      <c r="B37" s="1161">
        <f>B22+1</f>
        <v>3</v>
      </c>
      <c r="C37" s="1143" t="s">
        <v>1095</v>
      </c>
      <c r="D37" s="1162">
        <v>21050</v>
      </c>
      <c r="E37" s="1163" t="s">
        <v>1056</v>
      </c>
      <c r="F37" s="1153" t="s">
        <v>732</v>
      </c>
      <c r="G37" s="1157" t="s">
        <v>1620</v>
      </c>
      <c r="H37" s="343" t="s">
        <v>1151</v>
      </c>
      <c r="I37" s="343" t="s">
        <v>717</v>
      </c>
      <c r="J37" s="343" t="s">
        <v>41</v>
      </c>
      <c r="K37" s="565">
        <v>41998</v>
      </c>
      <c r="L37" s="308" t="s">
        <v>1759</v>
      </c>
      <c r="M37" s="717">
        <v>7</v>
      </c>
      <c r="N37" s="786"/>
      <c r="O37" s="786">
        <v>4</v>
      </c>
      <c r="P37" s="790" t="str">
        <f>IF(V37&lt;1,ROUNDUP((D37-W37)/5000,0),"0")</f>
        <v>0</v>
      </c>
      <c r="Q37" s="564" t="s">
        <v>6</v>
      </c>
      <c r="R37" s="566">
        <v>126.6</v>
      </c>
      <c r="S37" s="366" t="s">
        <v>610</v>
      </c>
      <c r="T37" s="366" t="s">
        <v>773</v>
      </c>
      <c r="U37" s="1160" t="s">
        <v>1464</v>
      </c>
      <c r="V37" s="614">
        <f t="shared" si="1"/>
        <v>1</v>
      </c>
      <c r="W37" s="611">
        <f>IF(SUMIF(Q37:Q37,"действующий",M37:M37)*5000/D37&gt;1,D37,SUMIF(Q37:Q37,"действующий",M37:M37)*5000)</f>
        <v>21050</v>
      </c>
      <c r="Y37" s="340" t="str">
        <f t="shared" si="0"/>
        <v>Городской округ Бронницы</v>
      </c>
      <c r="Z37" s="340"/>
    </row>
    <row r="38" spans="2:26" ht="15" customHeight="1">
      <c r="B38" s="205" t="s">
        <v>564</v>
      </c>
      <c r="C38" s="206"/>
      <c r="D38" s="207">
        <f>D39</f>
        <v>28556</v>
      </c>
      <c r="E38" s="206"/>
      <c r="F38" s="426"/>
      <c r="G38" s="327"/>
      <c r="H38" s="425"/>
      <c r="I38" s="425"/>
      <c r="J38" s="425"/>
      <c r="K38" s="704"/>
      <c r="L38" s="741"/>
      <c r="M38" s="208">
        <f>SUMIF(Q39:Q39,"действующий",M39:M39)+SUMIF(Q39:Q39,"планируемый к открытию",M39:M39)</f>
        <v>6</v>
      </c>
      <c r="N38" s="295">
        <f>SUMIF(Q39:Q39,"действующий",N39:N39)+SUMIF(Q39:Q39,"планируемый к открытию",N39:N39)</f>
        <v>0</v>
      </c>
      <c r="O38" s="295">
        <f>SUMIF(Q39:Q39,"действующий",O39:O39)+SUMIF(Q39:Q39,"планируемый к открытию",O39:O39)</f>
        <v>3</v>
      </c>
      <c r="P38" s="295">
        <f>SUM(P39:P39)</f>
        <v>0</v>
      </c>
      <c r="Q38" s="208"/>
      <c r="R38" s="211"/>
      <c r="S38" s="211"/>
      <c r="T38" s="211"/>
      <c r="U38" s="212"/>
      <c r="V38" s="213">
        <f t="shared" si="1"/>
        <v>1</v>
      </c>
      <c r="W38" s="214">
        <f>W39</f>
        <v>28556</v>
      </c>
      <c r="Y38" s="340" t="str">
        <f t="shared" si="0"/>
        <v/>
      </c>
    </row>
    <row r="39" spans="2:26" s="1138" customFormat="1" ht="156" customHeight="1">
      <c r="B39" s="1164">
        <f>B37+1</f>
        <v>4</v>
      </c>
      <c r="C39" s="1165" t="s">
        <v>1096</v>
      </c>
      <c r="D39" s="1166">
        <v>28556</v>
      </c>
      <c r="E39" s="1165" t="s">
        <v>1057</v>
      </c>
      <c r="F39" s="1153" t="s">
        <v>732</v>
      </c>
      <c r="G39" s="1157" t="s">
        <v>997</v>
      </c>
      <c r="H39" s="343" t="s">
        <v>1152</v>
      </c>
      <c r="I39" s="343" t="s">
        <v>620</v>
      </c>
      <c r="J39" s="343" t="s">
        <v>42</v>
      </c>
      <c r="K39" s="250">
        <v>42363</v>
      </c>
      <c r="L39" s="308" t="s">
        <v>1759</v>
      </c>
      <c r="M39" s="547">
        <v>6</v>
      </c>
      <c r="N39" s="797"/>
      <c r="O39" s="797">
        <v>3</v>
      </c>
      <c r="P39" s="418" t="str">
        <f>IF(V39&lt;1,ROUNDUP((D39-W39)/5000,0),"0")</f>
        <v>0</v>
      </c>
      <c r="Q39" s="346" t="s">
        <v>6</v>
      </c>
      <c r="R39" s="347">
        <v>71.5</v>
      </c>
      <c r="S39" s="348" t="s">
        <v>610</v>
      </c>
      <c r="T39" s="348" t="s">
        <v>773</v>
      </c>
      <c r="U39" s="1160" t="s">
        <v>1464</v>
      </c>
      <c r="V39" s="222">
        <f t="shared" si="1"/>
        <v>1</v>
      </c>
      <c r="W39" s="223">
        <f>IF(SUMIF(Q39:Q39,"действующий",M39:M39)*5000/D39&gt;1,D39,SUMIF(Q39:Q39,"действующий",M39:M39)*5000)</f>
        <v>28556</v>
      </c>
      <c r="Y39" s="340" t="str">
        <f t="shared" si="0"/>
        <v>Городской округ Власиха</v>
      </c>
      <c r="Z39" s="340"/>
    </row>
    <row r="40" spans="2:26" ht="15" customHeight="1">
      <c r="B40" s="620" t="s">
        <v>1629</v>
      </c>
      <c r="C40" s="621"/>
      <c r="D40" s="622">
        <f>SUM(D41:D43)</f>
        <v>64353</v>
      </c>
      <c r="E40" s="621"/>
      <c r="F40" s="623"/>
      <c r="G40" s="624"/>
      <c r="H40" s="625"/>
      <c r="I40" s="625"/>
      <c r="J40" s="625"/>
      <c r="K40" s="705"/>
      <c r="L40" s="742"/>
      <c r="M40" s="626">
        <f>SUMIF(Q41:Q43,"действующий",M41:M43)+SUMIF(Q41:Q43,"планируемый к открытию",M41:M43)</f>
        <v>13</v>
      </c>
      <c r="N40" s="626">
        <f>SUMIF(Q41:Q43,"действующий",N41:N43)+SUMIF(Q41:Q43,"планируемый к открытию",N41:N43)</f>
        <v>0</v>
      </c>
      <c r="O40" s="626">
        <f>SUMIF(Q41:Q43,"действующий",O41:O43)+SUMIF(Q41:Q43,"планируемый к открытию",O41:O43)</f>
        <v>6</v>
      </c>
      <c r="P40" s="627">
        <f>SUM(P41:P43)</f>
        <v>0</v>
      </c>
      <c r="Q40" s="628"/>
      <c r="R40" s="629"/>
      <c r="S40" s="629"/>
      <c r="T40" s="629"/>
      <c r="U40" s="630"/>
      <c r="V40" s="631">
        <f t="shared" si="1"/>
        <v>1</v>
      </c>
      <c r="W40" s="632">
        <f>SUM(W41:W43)</f>
        <v>64353</v>
      </c>
      <c r="Y40" s="340" t="str">
        <f t="shared" si="0"/>
        <v/>
      </c>
    </row>
    <row r="41" spans="2:26" s="1138" customFormat="1" ht="72" customHeight="1">
      <c r="B41" s="1167">
        <f>B39+1</f>
        <v>5</v>
      </c>
      <c r="C41" s="1168" t="s">
        <v>1643</v>
      </c>
      <c r="D41" s="1169">
        <v>64353</v>
      </c>
      <c r="E41" s="1168" t="s">
        <v>1820</v>
      </c>
      <c r="F41" s="1143" t="s">
        <v>732</v>
      </c>
      <c r="G41" s="1148" t="s">
        <v>998</v>
      </c>
      <c r="H41" s="406" t="s">
        <v>1153</v>
      </c>
      <c r="I41" s="343" t="s">
        <v>1050</v>
      </c>
      <c r="J41" s="406" t="s">
        <v>296</v>
      </c>
      <c r="K41" s="718">
        <v>41998</v>
      </c>
      <c r="L41" s="308" t="s">
        <v>1759</v>
      </c>
      <c r="M41" s="717">
        <v>11</v>
      </c>
      <c r="N41" s="538"/>
      <c r="O41" s="419">
        <v>4</v>
      </c>
      <c r="P41" s="1019" t="str">
        <f>IF(V41&lt;1,ROUNDUP((D41-W41)/5000,0),"0")</f>
        <v>0</v>
      </c>
      <c r="Q41" s="333" t="s">
        <v>6</v>
      </c>
      <c r="R41" s="356">
        <v>200</v>
      </c>
      <c r="S41" s="342" t="s">
        <v>612</v>
      </c>
      <c r="T41" s="348" t="s">
        <v>778</v>
      </c>
      <c r="U41" s="1170" t="s">
        <v>1464</v>
      </c>
      <c r="V41" s="1029">
        <f t="shared" si="1"/>
        <v>1</v>
      </c>
      <c r="W41" s="1003">
        <f>IF(SUMIF(Q41:Q43,"действующий",M41:M43)*5000/D41&gt;1,D41,SUMIF(Q41:Q43,"действующий",M41:M43)*5000)</f>
        <v>64353</v>
      </c>
      <c r="Y41" s="340" t="str">
        <f t="shared" si="0"/>
        <v>Муниципальный округ Волоколамский</v>
      </c>
      <c r="Z41" s="340"/>
    </row>
    <row r="42" spans="2:26" ht="36" customHeight="1">
      <c r="B42" s="1102"/>
      <c r="C42" s="1058"/>
      <c r="D42" s="1081"/>
      <c r="E42" s="1058"/>
      <c r="F42" s="427" t="s">
        <v>733</v>
      </c>
      <c r="G42" s="258" t="s">
        <v>1775</v>
      </c>
      <c r="H42" s="427" t="s">
        <v>1154</v>
      </c>
      <c r="I42" s="343" t="s">
        <v>1050</v>
      </c>
      <c r="J42" s="427" t="s">
        <v>818</v>
      </c>
      <c r="K42" s="707">
        <v>42227</v>
      </c>
      <c r="L42" s="308" t="s">
        <v>1759</v>
      </c>
      <c r="M42" s="723">
        <v>1</v>
      </c>
      <c r="N42" s="299"/>
      <c r="O42" s="525">
        <v>1</v>
      </c>
      <c r="P42" s="1019"/>
      <c r="Q42" s="415" t="s">
        <v>6</v>
      </c>
      <c r="R42" s="261"/>
      <c r="S42" s="362"/>
      <c r="T42" s="362"/>
      <c r="U42" s="313" t="s">
        <v>1659</v>
      </c>
      <c r="V42" s="1029"/>
      <c r="W42" s="1003"/>
      <c r="Y42" s="340" t="str">
        <f t="shared" si="0"/>
        <v>Муниципальный округ Волоколамский</v>
      </c>
    </row>
    <row r="43" spans="2:26" ht="48" customHeight="1">
      <c r="B43" s="1102"/>
      <c r="C43" s="1058"/>
      <c r="D43" s="1081"/>
      <c r="E43" s="1058"/>
      <c r="F43" s="343" t="s">
        <v>733</v>
      </c>
      <c r="G43" s="344" t="s">
        <v>1355</v>
      </c>
      <c r="H43" s="343" t="s">
        <v>1402</v>
      </c>
      <c r="I43" s="343" t="s">
        <v>1050</v>
      </c>
      <c r="J43" s="343" t="s">
        <v>1497</v>
      </c>
      <c r="K43" s="250">
        <v>42228</v>
      </c>
      <c r="L43" s="308" t="s">
        <v>1759</v>
      </c>
      <c r="M43" s="349">
        <v>1</v>
      </c>
      <c r="N43" s="810"/>
      <c r="O43" s="783">
        <v>1</v>
      </c>
      <c r="P43" s="1037"/>
      <c r="Q43" s="407" t="s">
        <v>6</v>
      </c>
      <c r="R43" s="303"/>
      <c r="S43" s="348"/>
      <c r="T43" s="348"/>
      <c r="U43" s="313" t="s">
        <v>1660</v>
      </c>
      <c r="V43" s="1029"/>
      <c r="W43" s="1003"/>
      <c r="Y43" s="340" t="str">
        <f t="shared" si="0"/>
        <v>Муниципальный округ Волоколамский</v>
      </c>
    </row>
    <row r="44" spans="2:26" ht="15" customHeight="1">
      <c r="B44" s="205" t="s">
        <v>859</v>
      </c>
      <c r="C44" s="206"/>
      <c r="D44" s="207">
        <f>SUM(D45:D50)</f>
        <v>161862</v>
      </c>
      <c r="E44" s="206"/>
      <c r="F44" s="426"/>
      <c r="G44" s="327"/>
      <c r="H44" s="425"/>
      <c r="I44" s="425"/>
      <c r="J44" s="425"/>
      <c r="K44" s="704"/>
      <c r="L44" s="741"/>
      <c r="M44" s="208">
        <f>SUMIF(Q45:Q50,"действующий",M45:M50)+SUMIF(Q45:Q50,"планируемый к открытию",M45:M50)</f>
        <v>34</v>
      </c>
      <c r="N44" s="295">
        <f>SUMIF(Q45:Q50,"действующий",N45:N50)+SUMIF(Q45:Q50,"планируемый к открытию",N45:N50)</f>
        <v>2</v>
      </c>
      <c r="O44" s="295">
        <f>SUMIF(Q45:Q50,"действующий",O45:O50)+SUMIF(Q45:Q50,"планируемый к открытию",O45:O50)</f>
        <v>15</v>
      </c>
      <c r="P44" s="295">
        <f>SUM(P45:P50)</f>
        <v>0</v>
      </c>
      <c r="Q44" s="208"/>
      <c r="R44" s="211"/>
      <c r="S44" s="211"/>
      <c r="T44" s="211"/>
      <c r="U44" s="212"/>
      <c r="V44" s="213">
        <f>W44/D44</f>
        <v>1</v>
      </c>
      <c r="W44" s="214">
        <f>SUM(W45:W50)</f>
        <v>161862</v>
      </c>
      <c r="Y44" s="340" t="str">
        <f t="shared" si="0"/>
        <v/>
      </c>
    </row>
    <row r="45" spans="2:26" ht="72" customHeight="1">
      <c r="B45" s="1020">
        <f>B41+1</f>
        <v>6</v>
      </c>
      <c r="C45" s="1004" t="s">
        <v>1097</v>
      </c>
      <c r="D45" s="1044">
        <v>161862</v>
      </c>
      <c r="E45" s="1004" t="s">
        <v>1058</v>
      </c>
      <c r="F45" s="343" t="s">
        <v>732</v>
      </c>
      <c r="G45" s="344" t="s">
        <v>916</v>
      </c>
      <c r="H45" s="343" t="s">
        <v>1155</v>
      </c>
      <c r="I45" s="343" t="s">
        <v>1049</v>
      </c>
      <c r="J45" s="343" t="s">
        <v>1498</v>
      </c>
      <c r="K45" s="552">
        <v>41638</v>
      </c>
      <c r="L45" s="266" t="s">
        <v>1759</v>
      </c>
      <c r="M45" s="349">
        <v>21</v>
      </c>
      <c r="N45" s="794">
        <v>1</v>
      </c>
      <c r="O45" s="794">
        <v>8</v>
      </c>
      <c r="P45" s="1034" t="str">
        <f>IF(V45&lt;1,ROUNDUP((D45-W45)/5000,0),"0")</f>
        <v>0</v>
      </c>
      <c r="Q45" s="346" t="s">
        <v>6</v>
      </c>
      <c r="R45" s="347">
        <v>274.39999999999998</v>
      </c>
      <c r="S45" s="348" t="s">
        <v>610</v>
      </c>
      <c r="T45" s="348" t="s">
        <v>773</v>
      </c>
      <c r="U45" s="840" t="s">
        <v>1464</v>
      </c>
      <c r="V45" s="1103">
        <f>W45/D45</f>
        <v>1</v>
      </c>
      <c r="W45" s="1075">
        <f>IF(SUMIF(Q45:Q50,"действующий",M45:M50)*5000/D45&gt;1,D45,SUMIF(Q45:Q50,"действующий",M45:M50)*5000)</f>
        <v>161862</v>
      </c>
      <c r="Y45" s="340" t="str">
        <f t="shared" si="0"/>
        <v>Городской округ Воскресенск</v>
      </c>
    </row>
    <row r="46" spans="2:26" ht="72" customHeight="1">
      <c r="B46" s="1030"/>
      <c r="C46" s="1001"/>
      <c r="D46" s="1006"/>
      <c r="E46" s="1001"/>
      <c r="F46" s="343" t="s">
        <v>732</v>
      </c>
      <c r="G46" s="344" t="s">
        <v>915</v>
      </c>
      <c r="H46" s="343" t="s">
        <v>1155</v>
      </c>
      <c r="I46" s="343" t="s">
        <v>1049</v>
      </c>
      <c r="J46" s="343" t="s">
        <v>1499</v>
      </c>
      <c r="K46" s="332">
        <v>42361</v>
      </c>
      <c r="L46" s="268" t="s">
        <v>1759</v>
      </c>
      <c r="M46" s="698">
        <v>6</v>
      </c>
      <c r="N46" s="517">
        <v>1</v>
      </c>
      <c r="O46" s="517">
        <v>3</v>
      </c>
      <c r="P46" s="1034"/>
      <c r="Q46" s="346" t="s">
        <v>6</v>
      </c>
      <c r="R46" s="347">
        <v>98.5</v>
      </c>
      <c r="S46" s="348" t="s">
        <v>609</v>
      </c>
      <c r="T46" s="348" t="s">
        <v>773</v>
      </c>
      <c r="U46" s="379" t="s">
        <v>1464</v>
      </c>
      <c r="V46" s="995"/>
      <c r="W46" s="986"/>
      <c r="Y46" s="340" t="str">
        <f t="shared" si="0"/>
        <v>Городской округ Воскресенск</v>
      </c>
    </row>
    <row r="47" spans="2:26" ht="66.75" customHeight="1">
      <c r="B47" s="1030"/>
      <c r="C47" s="1001"/>
      <c r="D47" s="1006"/>
      <c r="E47" s="1001"/>
      <c r="F47" s="343" t="s">
        <v>733</v>
      </c>
      <c r="G47" s="344" t="s">
        <v>917</v>
      </c>
      <c r="H47" s="343" t="s">
        <v>1155</v>
      </c>
      <c r="I47" s="343" t="s">
        <v>1049</v>
      </c>
      <c r="J47" s="343" t="s">
        <v>1500</v>
      </c>
      <c r="K47" s="332">
        <v>43678</v>
      </c>
      <c r="L47" s="268" t="s">
        <v>1759</v>
      </c>
      <c r="M47" s="540">
        <v>4</v>
      </c>
      <c r="N47" s="508"/>
      <c r="O47" s="508">
        <v>2</v>
      </c>
      <c r="P47" s="1034"/>
      <c r="Q47" s="346" t="s">
        <v>6</v>
      </c>
      <c r="R47" s="347">
        <v>19.899999999999999</v>
      </c>
      <c r="S47" s="348"/>
      <c r="T47" s="348"/>
      <c r="U47" s="328" t="s">
        <v>895</v>
      </c>
      <c r="V47" s="995"/>
      <c r="W47" s="986"/>
      <c r="Y47" s="340" t="str">
        <f t="shared" si="0"/>
        <v>Городской округ Воскресенск</v>
      </c>
    </row>
    <row r="48" spans="2:26" ht="48" customHeight="1">
      <c r="B48" s="1030"/>
      <c r="C48" s="1001"/>
      <c r="D48" s="1006"/>
      <c r="E48" s="1001"/>
      <c r="F48" s="343" t="s">
        <v>733</v>
      </c>
      <c r="G48" s="344" t="s">
        <v>988</v>
      </c>
      <c r="H48" s="343" t="s">
        <v>1155</v>
      </c>
      <c r="I48" s="343" t="s">
        <v>1049</v>
      </c>
      <c r="J48" s="343" t="s">
        <v>970</v>
      </c>
      <c r="K48" s="552">
        <v>42233</v>
      </c>
      <c r="L48" s="266" t="s">
        <v>1759</v>
      </c>
      <c r="M48" s="253">
        <v>1</v>
      </c>
      <c r="N48" s="545"/>
      <c r="O48" s="508">
        <v>1</v>
      </c>
      <c r="P48" s="1034"/>
      <c r="Q48" s="346" t="s">
        <v>6</v>
      </c>
      <c r="R48" s="347">
        <v>4.7</v>
      </c>
      <c r="S48" s="348"/>
      <c r="T48" s="348"/>
      <c r="U48" s="839" t="s">
        <v>931</v>
      </c>
      <c r="V48" s="995"/>
      <c r="W48" s="986"/>
      <c r="Y48" s="340" t="str">
        <f t="shared" si="0"/>
        <v>Городской округ Воскресенск</v>
      </c>
    </row>
    <row r="49" spans="2:26" ht="36" customHeight="1">
      <c r="B49" s="1030"/>
      <c r="C49" s="1001"/>
      <c r="D49" s="1006"/>
      <c r="E49" s="1001"/>
      <c r="F49" s="343" t="s">
        <v>733</v>
      </c>
      <c r="G49" s="344" t="s">
        <v>989</v>
      </c>
      <c r="H49" s="343" t="s">
        <v>1155</v>
      </c>
      <c r="I49" s="343" t="s">
        <v>1049</v>
      </c>
      <c r="J49" s="343" t="s">
        <v>298</v>
      </c>
      <c r="K49" s="552">
        <v>42235</v>
      </c>
      <c r="L49" s="266" t="s">
        <v>1759</v>
      </c>
      <c r="M49" s="698">
        <v>1</v>
      </c>
      <c r="N49" s="298"/>
      <c r="O49" s="673">
        <v>1</v>
      </c>
      <c r="P49" s="1034"/>
      <c r="Q49" s="346" t="s">
        <v>6</v>
      </c>
      <c r="R49" s="347">
        <v>10.4</v>
      </c>
      <c r="S49" s="348"/>
      <c r="T49" s="348"/>
      <c r="U49" s="839" t="s">
        <v>1856</v>
      </c>
      <c r="V49" s="995"/>
      <c r="W49" s="986"/>
      <c r="Y49" s="340" t="str">
        <f t="shared" si="0"/>
        <v>Городской округ Воскресенск</v>
      </c>
    </row>
    <row r="50" spans="2:26" ht="55.5" customHeight="1">
      <c r="B50" s="1030"/>
      <c r="C50" s="1001"/>
      <c r="D50" s="1006"/>
      <c r="E50" s="1001"/>
      <c r="F50" s="343" t="s">
        <v>1765</v>
      </c>
      <c r="G50" s="344" t="s">
        <v>1048</v>
      </c>
      <c r="H50" s="343" t="s">
        <v>1155</v>
      </c>
      <c r="I50" s="343" t="s">
        <v>1049</v>
      </c>
      <c r="J50" s="343" t="s">
        <v>1682</v>
      </c>
      <c r="K50" s="552">
        <v>45047</v>
      </c>
      <c r="L50" s="266"/>
      <c r="M50" s="698">
        <v>1</v>
      </c>
      <c r="N50" s="298"/>
      <c r="O50" s="780"/>
      <c r="P50" s="1034"/>
      <c r="Q50" s="346" t="s">
        <v>6</v>
      </c>
      <c r="R50" s="347"/>
      <c r="S50" s="348"/>
      <c r="T50" s="348"/>
      <c r="U50" s="839" t="s">
        <v>1681</v>
      </c>
      <c r="V50" s="995"/>
      <c r="W50" s="986"/>
      <c r="Y50" s="340" t="str">
        <f t="shared" si="0"/>
        <v>Городской округ Воскресенск</v>
      </c>
    </row>
    <row r="51" spans="2:26" ht="15" customHeight="1">
      <c r="B51" s="476" t="s">
        <v>565</v>
      </c>
      <c r="C51" s="667"/>
      <c r="D51" s="207">
        <f>D52</f>
        <v>2056</v>
      </c>
      <c r="E51" s="206"/>
      <c r="F51" s="426"/>
      <c r="G51" s="327"/>
      <c r="H51" s="425"/>
      <c r="I51" s="425"/>
      <c r="J51" s="425"/>
      <c r="K51" s="704"/>
      <c r="L51" s="741"/>
      <c r="M51" s="208">
        <f>SUMIF(Q52:Q52,"действующий",M52:M52)+SUMIF(Q52:Q52,"планируемый к открытию",M52:M52)</f>
        <v>3</v>
      </c>
      <c r="N51" s="295">
        <f>SUMIF(Q52:Q52,"действующий",N52:N52)+SUMIF(Q52:Q52,"планируемый к открытию",N52:N52)</f>
        <v>0</v>
      </c>
      <c r="O51" s="295">
        <f>SUMIF(Q52:Q52,"действующий",O52:O52)+SUMIF(Q52:Q52,"планируемый к открытию",O52:O52)</f>
        <v>1</v>
      </c>
      <c r="P51" s="295">
        <f>SUM(P52:P52)</f>
        <v>0</v>
      </c>
      <c r="Q51" s="208"/>
      <c r="R51" s="211"/>
      <c r="S51" s="211"/>
      <c r="T51" s="211"/>
      <c r="U51" s="212"/>
      <c r="V51" s="213">
        <f>W51/D51</f>
        <v>1</v>
      </c>
      <c r="W51" s="214">
        <f>W52</f>
        <v>2056</v>
      </c>
      <c r="Y51" s="340" t="str">
        <f t="shared" si="0"/>
        <v/>
      </c>
    </row>
    <row r="52" spans="2:26" ht="153" customHeight="1">
      <c r="B52" s="219">
        <f>B45+1</f>
        <v>7</v>
      </c>
      <c r="C52" s="349" t="s">
        <v>1098</v>
      </c>
      <c r="D52" s="225">
        <v>2056</v>
      </c>
      <c r="E52" s="349" t="s">
        <v>1059</v>
      </c>
      <c r="F52" s="343" t="s">
        <v>733</v>
      </c>
      <c r="G52" s="344" t="s">
        <v>1022</v>
      </c>
      <c r="H52" s="343" t="s">
        <v>1156</v>
      </c>
      <c r="I52" s="343" t="s">
        <v>883</v>
      </c>
      <c r="J52" s="343" t="s">
        <v>1023</v>
      </c>
      <c r="K52" s="250">
        <v>41998</v>
      </c>
      <c r="L52" s="308" t="s">
        <v>1759</v>
      </c>
      <c r="M52" s="717">
        <v>3</v>
      </c>
      <c r="N52" s="523"/>
      <c r="O52" s="787">
        <v>1</v>
      </c>
      <c r="P52" s="418" t="str">
        <f>IF(V52&lt;1,ROUNDUP((D52-W52)/5000,0),"0")</f>
        <v>0</v>
      </c>
      <c r="Q52" s="346" t="s">
        <v>6</v>
      </c>
      <c r="R52" s="347">
        <v>27.5</v>
      </c>
      <c r="S52" s="348" t="s">
        <v>732</v>
      </c>
      <c r="T52" s="348" t="s">
        <v>773</v>
      </c>
      <c r="U52" s="320" t="s">
        <v>1464</v>
      </c>
      <c r="V52" s="222">
        <f>W52/D52</f>
        <v>1</v>
      </c>
      <c r="W52" s="223">
        <f>IF(SUMIF(Q52:Q52,"действующий",M52:M52)*5000/D52&gt;1,D52,SUMIF(Q52:Q52,"действующий",M52:M52)*5000)</f>
        <v>2056</v>
      </c>
      <c r="Y52" s="340" t="str">
        <f t="shared" si="0"/>
        <v>Городской округ Восход</v>
      </c>
    </row>
    <row r="53" spans="2:26" ht="15" customHeight="1">
      <c r="B53" s="642" t="s">
        <v>1630</v>
      </c>
      <c r="C53" s="653"/>
      <c r="D53" s="654">
        <f>SUM(D54:D61)</f>
        <v>168673</v>
      </c>
      <c r="E53" s="643"/>
      <c r="F53" s="644"/>
      <c r="G53" s="645"/>
      <c r="H53" s="646"/>
      <c r="I53" s="646"/>
      <c r="J53" s="646"/>
      <c r="K53" s="646"/>
      <c r="L53" s="743"/>
      <c r="M53" s="724">
        <f>SUMIF(Q54:Q61,"действующий",M54:M61)+SUMIF(Q54:Q61,"планируемый к открытию",M54:M61)</f>
        <v>34</v>
      </c>
      <c r="N53" s="647">
        <f>SUMIF(Q54:Q61,"действующий",N54:N61)+SUMIF(Q54:Q61,"планируемый к открытию",N54:N61)</f>
        <v>3</v>
      </c>
      <c r="O53" s="647">
        <f>SUMIF(Q54:Q61,"действующий",O54:O61)+SUMIF(Q54:Q61,"планируемый к открытию",O54:O61)</f>
        <v>26</v>
      </c>
      <c r="P53" s="647">
        <f>SUM(P54:P61)</f>
        <v>0</v>
      </c>
      <c r="Q53" s="648"/>
      <c r="R53" s="648"/>
      <c r="S53" s="649"/>
      <c r="T53" s="649"/>
      <c r="U53" s="650"/>
      <c r="V53" s="651">
        <f>W53/D53</f>
        <v>1</v>
      </c>
      <c r="W53" s="652">
        <f>SUM(W54:W61)</f>
        <v>168673</v>
      </c>
      <c r="Y53" s="340" t="str">
        <f t="shared" si="0"/>
        <v/>
      </c>
    </row>
    <row r="54" spans="2:26" s="1138" customFormat="1" ht="84" customHeight="1">
      <c r="B54" s="1171">
        <f>B52+1</f>
        <v>8</v>
      </c>
      <c r="C54" s="1168" t="s">
        <v>1644</v>
      </c>
      <c r="D54" s="1172">
        <v>168673</v>
      </c>
      <c r="E54" s="1168" t="s">
        <v>1061</v>
      </c>
      <c r="F54" s="1165" t="s">
        <v>732</v>
      </c>
      <c r="G54" s="1157" t="s">
        <v>999</v>
      </c>
      <c r="H54" s="343" t="s">
        <v>1158</v>
      </c>
      <c r="I54" s="343" t="s">
        <v>299</v>
      </c>
      <c r="J54" s="343" t="s">
        <v>547</v>
      </c>
      <c r="K54" s="249">
        <v>41267</v>
      </c>
      <c r="L54" s="215" t="s">
        <v>1759</v>
      </c>
      <c r="M54" s="698">
        <v>27</v>
      </c>
      <c r="N54" s="517">
        <v>2</v>
      </c>
      <c r="O54" s="517">
        <v>15</v>
      </c>
      <c r="P54" s="1082" t="str">
        <f>IF(V54&lt;1,ROUNDUP((D54-W54)/5000,0),"")</f>
        <v/>
      </c>
      <c r="Q54" s="346" t="s">
        <v>6</v>
      </c>
      <c r="R54" s="347">
        <v>305.2</v>
      </c>
      <c r="S54" s="348" t="s">
        <v>612</v>
      </c>
      <c r="T54" s="348" t="s">
        <v>974</v>
      </c>
      <c r="U54" s="1173" t="s">
        <v>1465</v>
      </c>
      <c r="V54" s="1089">
        <f>W54/D54</f>
        <v>1</v>
      </c>
      <c r="W54" s="1065">
        <f>IF(SUMIF(Q54:Q61,"действующий",M54:M61)*5000/D54&gt;1,D54,SUMIF(Q54:Q61,"действующий",M54:M61)*5000)</f>
        <v>168673</v>
      </c>
      <c r="Y54" s="340" t="str">
        <f t="shared" si="0"/>
        <v>Муниципальный округ Дмитровский</v>
      </c>
      <c r="Z54" s="340"/>
    </row>
    <row r="55" spans="2:26" ht="84" customHeight="1">
      <c r="B55" s="1015"/>
      <c r="C55" s="1058"/>
      <c r="D55" s="1081"/>
      <c r="E55" s="1058"/>
      <c r="F55" s="860" t="s">
        <v>733</v>
      </c>
      <c r="G55" s="344" t="s">
        <v>1851</v>
      </c>
      <c r="H55" s="343" t="s">
        <v>1160</v>
      </c>
      <c r="I55" s="343" t="s">
        <v>299</v>
      </c>
      <c r="J55" s="857"/>
      <c r="K55" s="249">
        <v>45908</v>
      </c>
      <c r="L55" s="215" t="s">
        <v>1759</v>
      </c>
      <c r="M55" s="859">
        <v>2</v>
      </c>
      <c r="N55" s="857"/>
      <c r="O55" s="857">
        <v>7</v>
      </c>
      <c r="P55" s="1026"/>
      <c r="Q55" s="346" t="s">
        <v>6</v>
      </c>
      <c r="R55" s="350"/>
      <c r="S55" s="348" t="s">
        <v>612</v>
      </c>
      <c r="T55" s="348" t="s">
        <v>1859</v>
      </c>
      <c r="U55" s="569" t="s">
        <v>1465</v>
      </c>
      <c r="V55" s="995"/>
      <c r="W55" s="986"/>
    </row>
    <row r="56" spans="2:26" ht="72" customHeight="1">
      <c r="B56" s="1015"/>
      <c r="C56" s="1058"/>
      <c r="D56" s="1081"/>
      <c r="E56" s="1058"/>
      <c r="F56" s="343" t="s">
        <v>1773</v>
      </c>
      <c r="G56" s="357" t="s">
        <v>1135</v>
      </c>
      <c r="H56" s="343" t="s">
        <v>1327</v>
      </c>
      <c r="I56" s="343" t="s">
        <v>299</v>
      </c>
      <c r="J56" s="517" t="s">
        <v>1277</v>
      </c>
      <c r="K56" s="249">
        <v>43649</v>
      </c>
      <c r="L56" s="308" t="s">
        <v>1761</v>
      </c>
      <c r="M56" s="698"/>
      <c r="N56" s="517">
        <v>1</v>
      </c>
      <c r="O56" s="517"/>
      <c r="P56" s="1026"/>
      <c r="Q56" s="346" t="s">
        <v>6</v>
      </c>
      <c r="R56" s="350">
        <v>30.2</v>
      </c>
      <c r="S56" s="348"/>
      <c r="T56" s="348" t="s">
        <v>1136</v>
      </c>
      <c r="U56" s="554" t="s">
        <v>1326</v>
      </c>
      <c r="V56" s="995"/>
      <c r="W56" s="986"/>
      <c r="Y56" s="340" t="e">
        <f>IF($F56="","",IFERROR(LEFT(IF(#REF!="",$C56,#REF!),FIND("/",IF(#REF!="",$C56,#REF!))-1),#REF!))</f>
        <v>#REF!</v>
      </c>
    </row>
    <row r="57" spans="2:26" ht="60" customHeight="1">
      <c r="B57" s="1015"/>
      <c r="C57" s="1058"/>
      <c r="D57" s="1081"/>
      <c r="E57" s="1058"/>
      <c r="F57" s="461" t="s">
        <v>733</v>
      </c>
      <c r="G57" s="344" t="s">
        <v>1776</v>
      </c>
      <c r="H57" s="416" t="s">
        <v>1158</v>
      </c>
      <c r="I57" s="416" t="s">
        <v>299</v>
      </c>
      <c r="J57" s="416" t="s">
        <v>969</v>
      </c>
      <c r="K57" s="250">
        <v>42241</v>
      </c>
      <c r="L57" s="308" t="s">
        <v>1759</v>
      </c>
      <c r="M57" s="221">
        <v>1</v>
      </c>
      <c r="N57" s="358"/>
      <c r="O57" s="358">
        <v>1</v>
      </c>
      <c r="P57" s="1026"/>
      <c r="Q57" s="346" t="s">
        <v>6</v>
      </c>
      <c r="R57" s="350">
        <v>20.7</v>
      </c>
      <c r="S57" s="348"/>
      <c r="T57" s="348"/>
      <c r="U57" s="320" t="s">
        <v>948</v>
      </c>
      <c r="V57" s="995"/>
      <c r="W57" s="986"/>
      <c r="Y57" s="340" t="e">
        <f t="shared" si="0"/>
        <v>#REF!</v>
      </c>
    </row>
    <row r="58" spans="2:26" ht="48" customHeight="1">
      <c r="B58" s="1015"/>
      <c r="C58" s="1058"/>
      <c r="D58" s="1081"/>
      <c r="E58" s="1058"/>
      <c r="F58" s="343" t="s">
        <v>733</v>
      </c>
      <c r="G58" s="344" t="s">
        <v>1777</v>
      </c>
      <c r="H58" s="416" t="s">
        <v>1159</v>
      </c>
      <c r="I58" s="416" t="s">
        <v>299</v>
      </c>
      <c r="J58" s="416" t="s">
        <v>300</v>
      </c>
      <c r="K58" s="250">
        <v>42228</v>
      </c>
      <c r="L58" s="308" t="s">
        <v>1759</v>
      </c>
      <c r="M58" s="221">
        <v>1</v>
      </c>
      <c r="N58" s="522"/>
      <c r="O58" s="358">
        <v>1</v>
      </c>
      <c r="P58" s="1026"/>
      <c r="Q58" s="346" t="s">
        <v>6</v>
      </c>
      <c r="R58" s="350">
        <v>30.2</v>
      </c>
      <c r="S58" s="348"/>
      <c r="T58" s="348"/>
      <c r="U58" s="320" t="s">
        <v>942</v>
      </c>
      <c r="V58" s="995"/>
      <c r="W58" s="986"/>
      <c r="Y58" s="340" t="e">
        <f t="shared" si="0"/>
        <v>#REF!</v>
      </c>
    </row>
    <row r="59" spans="2:26" ht="48" customHeight="1">
      <c r="B59" s="1015"/>
      <c r="C59" s="1058"/>
      <c r="D59" s="1081"/>
      <c r="E59" s="1058"/>
      <c r="F59" s="343" t="s">
        <v>733</v>
      </c>
      <c r="G59" s="344" t="s">
        <v>1778</v>
      </c>
      <c r="H59" s="343" t="s">
        <v>1158</v>
      </c>
      <c r="I59" s="233" t="s">
        <v>299</v>
      </c>
      <c r="J59" s="348" t="s">
        <v>734</v>
      </c>
      <c r="K59" s="709">
        <v>42940</v>
      </c>
      <c r="L59" s="308" t="s">
        <v>1759</v>
      </c>
      <c r="M59" s="221">
        <v>1</v>
      </c>
      <c r="N59" s="358"/>
      <c r="O59" s="358">
        <v>1</v>
      </c>
      <c r="P59" s="1026"/>
      <c r="Q59" s="346" t="s">
        <v>6</v>
      </c>
      <c r="R59" s="347">
        <v>12</v>
      </c>
      <c r="S59" s="348"/>
      <c r="T59" s="348"/>
      <c r="U59" s="320" t="s">
        <v>825</v>
      </c>
      <c r="V59" s="995"/>
      <c r="W59" s="986"/>
      <c r="Y59" s="340" t="e">
        <f t="shared" si="0"/>
        <v>#REF!</v>
      </c>
    </row>
    <row r="60" spans="2:26" ht="58.5" customHeight="1">
      <c r="B60" s="1015"/>
      <c r="C60" s="1058"/>
      <c r="D60" s="1081"/>
      <c r="E60" s="1058"/>
      <c r="F60" s="343" t="s">
        <v>733</v>
      </c>
      <c r="G60" s="344" t="s">
        <v>1779</v>
      </c>
      <c r="H60" s="263" t="s">
        <v>1160</v>
      </c>
      <c r="I60" s="682" t="s">
        <v>299</v>
      </c>
      <c r="J60" s="348" t="s">
        <v>301</v>
      </c>
      <c r="K60" s="719">
        <v>42186</v>
      </c>
      <c r="L60" s="266" t="s">
        <v>1759</v>
      </c>
      <c r="M60" s="221">
        <v>1</v>
      </c>
      <c r="N60" s="358"/>
      <c r="O60" s="358">
        <v>1</v>
      </c>
      <c r="P60" s="1026"/>
      <c r="Q60" s="346" t="s">
        <v>6</v>
      </c>
      <c r="R60" s="347">
        <v>9.8000000000000007</v>
      </c>
      <c r="S60" s="348"/>
      <c r="T60" s="348"/>
      <c r="U60" s="320" t="s">
        <v>1020</v>
      </c>
      <c r="V60" s="995"/>
      <c r="W60" s="986"/>
      <c r="Y60" s="340" t="e">
        <f t="shared" si="0"/>
        <v>#REF!</v>
      </c>
    </row>
    <row r="61" spans="2:26" ht="78.75" customHeight="1">
      <c r="B61" s="1015"/>
      <c r="C61" s="1058"/>
      <c r="D61" s="1081"/>
      <c r="E61" s="1058"/>
      <c r="F61" s="343" t="s">
        <v>733</v>
      </c>
      <c r="G61" s="344" t="s">
        <v>1703</v>
      </c>
      <c r="H61" s="263" t="s">
        <v>1160</v>
      </c>
      <c r="I61" s="530" t="s">
        <v>299</v>
      </c>
      <c r="J61" s="348" t="s">
        <v>1704</v>
      </c>
      <c r="K61" s="262">
        <v>45689</v>
      </c>
      <c r="L61" s="740" t="s">
        <v>1760</v>
      </c>
      <c r="M61" s="358">
        <v>1</v>
      </c>
      <c r="N61" s="784"/>
      <c r="O61" s="784"/>
      <c r="P61" s="1026"/>
      <c r="Q61" s="346" t="s">
        <v>6</v>
      </c>
      <c r="R61" s="347"/>
      <c r="S61" s="348"/>
      <c r="T61" s="348" t="s">
        <v>1762</v>
      </c>
      <c r="U61" s="320" t="s">
        <v>1712</v>
      </c>
      <c r="V61" s="995"/>
      <c r="W61" s="986"/>
      <c r="Y61" s="340" t="e">
        <f t="shared" si="0"/>
        <v>#REF!</v>
      </c>
    </row>
    <row r="62" spans="2:26" ht="15" customHeight="1">
      <c r="B62" s="205" t="s">
        <v>566</v>
      </c>
      <c r="C62" s="206"/>
      <c r="D62" s="207">
        <f>D63</f>
        <v>118760</v>
      </c>
      <c r="E62" s="206"/>
      <c r="F62" s="426"/>
      <c r="G62" s="327"/>
      <c r="H62" s="425"/>
      <c r="I62" s="425"/>
      <c r="J62" s="425"/>
      <c r="K62" s="704"/>
      <c r="L62" s="741"/>
      <c r="M62" s="208">
        <f>SUMIF(Q63:Q65,"действующий",M63:M65)+SUMIF(Q63:Q65,"планируемый к открытию",M63:M65)</f>
        <v>25</v>
      </c>
      <c r="N62" s="295">
        <f>SUMIF(Q63:Q65,"действующий",N63:N65)+SUMIF(Q63:Q65,"планируемый к открытию",N63:N65)</f>
        <v>3</v>
      </c>
      <c r="O62" s="295">
        <f>SUMIF(Q63:Q65,"действующий",O63:O65)+SUMIF(Q63:Q65,"планируемый к открытию",O63:O65)</f>
        <v>12</v>
      </c>
      <c r="P62" s="295">
        <f>SUM(P63:P63)</f>
        <v>0</v>
      </c>
      <c r="Q62" s="208"/>
      <c r="R62" s="211"/>
      <c r="S62" s="211"/>
      <c r="T62" s="211"/>
      <c r="U62" s="212"/>
      <c r="V62" s="213">
        <f>W62/D62</f>
        <v>1</v>
      </c>
      <c r="W62" s="214">
        <f>W63</f>
        <v>118760</v>
      </c>
      <c r="Y62" s="340" t="str">
        <f t="shared" si="0"/>
        <v/>
      </c>
    </row>
    <row r="63" spans="2:26" s="1138" customFormat="1" ht="75.75" customHeight="1">
      <c r="B63" s="1174">
        <f>B54+1</f>
        <v>9</v>
      </c>
      <c r="C63" s="1140" t="s">
        <v>1099</v>
      </c>
      <c r="D63" s="1175">
        <v>118760</v>
      </c>
      <c r="E63" s="1176" t="s">
        <v>1062</v>
      </c>
      <c r="F63" s="1177" t="s">
        <v>732</v>
      </c>
      <c r="G63" s="1157" t="s">
        <v>1382</v>
      </c>
      <c r="H63" s="351" t="s">
        <v>1161</v>
      </c>
      <c r="I63" s="351" t="s">
        <v>44</v>
      </c>
      <c r="J63" s="351" t="s">
        <v>45</v>
      </c>
      <c r="K63" s="249">
        <v>41628</v>
      </c>
      <c r="L63" s="215" t="s">
        <v>1759</v>
      </c>
      <c r="M63" s="725">
        <v>25</v>
      </c>
      <c r="N63" s="218">
        <v>3</v>
      </c>
      <c r="O63" s="339">
        <v>10</v>
      </c>
      <c r="P63" s="993" t="str">
        <f>IF(V63&lt;1,ROUNDUP((D63-W63)/5000,0),"0")</f>
        <v>0</v>
      </c>
      <c r="Q63" s="462" t="s">
        <v>6</v>
      </c>
      <c r="R63" s="558">
        <v>323</v>
      </c>
      <c r="S63" s="366" t="s">
        <v>611</v>
      </c>
      <c r="T63" s="366" t="s">
        <v>773</v>
      </c>
      <c r="U63" s="1173" t="s">
        <v>1466</v>
      </c>
      <c r="V63" s="1110">
        <f>W63/D63</f>
        <v>1</v>
      </c>
      <c r="W63" s="1038">
        <f>IF(SUMIF(Q63:Q63,"действующий",M63:M63)*5000/D63&gt;1,D63,SUMIF(Q63:Q63,"действующий",M63:M63)*5000)</f>
        <v>118760</v>
      </c>
      <c r="Y63" s="340" t="str">
        <f t="shared" si="0"/>
        <v>Городской округ Долгопрудный</v>
      </c>
      <c r="Z63" s="340"/>
    </row>
    <row r="64" spans="2:26" ht="77.25" customHeight="1">
      <c r="B64" s="1083"/>
      <c r="C64" s="1085"/>
      <c r="D64" s="1087"/>
      <c r="E64" s="1016"/>
      <c r="F64" s="600" t="s">
        <v>1216</v>
      </c>
      <c r="G64" s="247" t="s">
        <v>1441</v>
      </c>
      <c r="H64" s="351" t="s">
        <v>1161</v>
      </c>
      <c r="I64" s="351" t="s">
        <v>44</v>
      </c>
      <c r="J64" s="351" t="s">
        <v>1278</v>
      </c>
      <c r="K64" s="249">
        <v>45012</v>
      </c>
      <c r="L64" s="215" t="s">
        <v>1759</v>
      </c>
      <c r="M64" s="725"/>
      <c r="N64" s="526"/>
      <c r="O64" s="229">
        <v>1</v>
      </c>
      <c r="P64" s="993"/>
      <c r="Q64" s="462" t="s">
        <v>6</v>
      </c>
      <c r="R64" s="558"/>
      <c r="S64" s="366"/>
      <c r="T64" s="366" t="s">
        <v>1223</v>
      </c>
      <c r="U64" s="559" t="s">
        <v>1227</v>
      </c>
      <c r="V64" s="1111"/>
      <c r="W64" s="985"/>
      <c r="Y64" s="340" t="str">
        <f t="shared" si="0"/>
        <v>Городской округ Долгопрудный</v>
      </c>
    </row>
    <row r="65" spans="2:29" ht="75.75" customHeight="1">
      <c r="B65" s="1084"/>
      <c r="C65" s="1086"/>
      <c r="D65" s="1087"/>
      <c r="E65" s="1016"/>
      <c r="F65" s="600" t="s">
        <v>1216</v>
      </c>
      <c r="G65" s="247" t="s">
        <v>1442</v>
      </c>
      <c r="H65" s="351" t="s">
        <v>1161</v>
      </c>
      <c r="I65" s="351" t="s">
        <v>44</v>
      </c>
      <c r="J65" s="351" t="s">
        <v>1279</v>
      </c>
      <c r="K65" s="249">
        <v>45012</v>
      </c>
      <c r="L65" s="215" t="s">
        <v>1759</v>
      </c>
      <c r="M65" s="725"/>
      <c r="N65" s="801"/>
      <c r="O65" s="799">
        <v>1</v>
      </c>
      <c r="P65" s="993"/>
      <c r="Q65" s="462" t="s">
        <v>6</v>
      </c>
      <c r="R65" s="558"/>
      <c r="S65" s="366"/>
      <c r="T65" s="366" t="s">
        <v>1223</v>
      </c>
      <c r="U65" s="559" t="s">
        <v>1227</v>
      </c>
      <c r="V65" s="1112"/>
      <c r="W65" s="1002"/>
      <c r="Y65" s="340" t="str">
        <f t="shared" si="0"/>
        <v>Городской округ Долгопрудный</v>
      </c>
    </row>
    <row r="66" spans="2:29" ht="15" customHeight="1">
      <c r="B66" s="205" t="s">
        <v>567</v>
      </c>
      <c r="C66" s="206"/>
      <c r="D66" s="207">
        <f>D67</f>
        <v>231034</v>
      </c>
      <c r="E66" s="206"/>
      <c r="F66" s="426"/>
      <c r="G66" s="327"/>
      <c r="H66" s="425"/>
      <c r="I66" s="425"/>
      <c r="J66" s="425"/>
      <c r="K66" s="704"/>
      <c r="L66" s="741"/>
      <c r="M66" s="208">
        <f>SUMIF(Q67:Q71,"действующий",M67:M71)+SUMIF(Q67:Q71,"планируемый к открытию",M67:M71)</f>
        <v>45</v>
      </c>
      <c r="N66" s="295">
        <f>SUMIF(Q67:Q71,"действующий",N67:N71)+SUMIF(Q67:Q71,"планируемый к открытию",N67:N71)</f>
        <v>2</v>
      </c>
      <c r="O66" s="295">
        <f>SUMIF(Q67:Q71,"действующий",O67:O71)+SUMIF(Q67:Q71,"планируемый к открытию",O67:O71)</f>
        <v>20</v>
      </c>
      <c r="P66" s="295">
        <f>P67</f>
        <v>2</v>
      </c>
      <c r="Q66" s="208"/>
      <c r="R66" s="211"/>
      <c r="S66" s="211"/>
      <c r="T66" s="211"/>
      <c r="U66" s="212"/>
      <c r="V66" s="213">
        <f>W66/D66</f>
        <v>0.9738826319935594</v>
      </c>
      <c r="W66" s="214">
        <f>W67</f>
        <v>225000</v>
      </c>
      <c r="Y66" s="340" t="str">
        <f t="shared" si="0"/>
        <v/>
      </c>
      <c r="AC66"/>
    </row>
    <row r="67" spans="2:29" s="1138" customFormat="1" ht="72" customHeight="1">
      <c r="B67" s="1139">
        <f>B63+1</f>
        <v>10</v>
      </c>
      <c r="C67" s="1168" t="s">
        <v>1100</v>
      </c>
      <c r="D67" s="1169">
        <v>231034</v>
      </c>
      <c r="E67" s="1168" t="s">
        <v>1063</v>
      </c>
      <c r="F67" s="1153" t="s">
        <v>732</v>
      </c>
      <c r="G67" s="1178" t="s">
        <v>1138</v>
      </c>
      <c r="H67" s="410" t="s">
        <v>1412</v>
      </c>
      <c r="I67" s="410" t="s">
        <v>49</v>
      </c>
      <c r="J67" s="410" t="s">
        <v>50</v>
      </c>
      <c r="K67" s="403">
        <v>41245</v>
      </c>
      <c r="L67" s="215" t="s">
        <v>1759</v>
      </c>
      <c r="M67" s="725">
        <v>18</v>
      </c>
      <c r="N67" s="218">
        <v>2</v>
      </c>
      <c r="O67" s="339">
        <v>8</v>
      </c>
      <c r="P67" s="1106">
        <f>IF(V67&lt;1,ROUNDUP((D67-W67)/5000,0),"0")</f>
        <v>2</v>
      </c>
      <c r="Q67" s="353" t="s">
        <v>6</v>
      </c>
      <c r="R67" s="354">
        <v>269.3</v>
      </c>
      <c r="S67" s="342" t="s">
        <v>610</v>
      </c>
      <c r="T67" s="366" t="s">
        <v>773</v>
      </c>
      <c r="U67" s="1180" t="s">
        <v>31</v>
      </c>
      <c r="V67" s="1107">
        <f>W67/D67</f>
        <v>0.9738826319935594</v>
      </c>
      <c r="W67" s="1109">
        <f>IF(SUMIF(Q67:Q71,"действующий",M67:M71)*5000/D67&gt;1,D67,SUMIF(Q67:Q71,"действующий",M67:M71)*5000)</f>
        <v>225000</v>
      </c>
      <c r="Y67" s="340" t="str">
        <f t="shared" si="0"/>
        <v>Городской округ Домодедово</v>
      </c>
      <c r="Z67" s="340"/>
      <c r="AC67" s="1181"/>
    </row>
    <row r="68" spans="2:29" s="1138" customFormat="1" ht="74.25" customHeight="1">
      <c r="B68" s="1139"/>
      <c r="C68" s="1168"/>
      <c r="D68" s="1172"/>
      <c r="E68" s="1168"/>
      <c r="F68" s="1165" t="s">
        <v>732</v>
      </c>
      <c r="G68" s="1178" t="s">
        <v>1000</v>
      </c>
      <c r="H68" s="410" t="s">
        <v>1413</v>
      </c>
      <c r="I68" s="410" t="s">
        <v>49</v>
      </c>
      <c r="J68" s="518" t="s">
        <v>53</v>
      </c>
      <c r="K68" s="720">
        <v>41329</v>
      </c>
      <c r="L68" s="215" t="s">
        <v>1759</v>
      </c>
      <c r="M68" s="544">
        <v>9</v>
      </c>
      <c r="N68" s="510"/>
      <c r="O68" s="544">
        <v>4</v>
      </c>
      <c r="P68" s="1106"/>
      <c r="Q68" s="353" t="s">
        <v>6</v>
      </c>
      <c r="R68" s="354">
        <v>100</v>
      </c>
      <c r="S68" s="342" t="s">
        <v>611</v>
      </c>
      <c r="T68" s="342" t="s">
        <v>773</v>
      </c>
      <c r="U68" s="1180" t="s">
        <v>798</v>
      </c>
      <c r="V68" s="1108"/>
      <c r="W68" s="1109"/>
      <c r="Y68" s="340" t="str">
        <f t="shared" si="0"/>
        <v>Городской округ Домодедово</v>
      </c>
      <c r="Z68" s="340"/>
      <c r="AC68" s="1181"/>
    </row>
    <row r="69" spans="2:29" s="1138" customFormat="1" ht="76.5" customHeight="1">
      <c r="B69" s="1139"/>
      <c r="C69" s="1168"/>
      <c r="D69" s="1172"/>
      <c r="E69" s="1168"/>
      <c r="F69" s="1179" t="s">
        <v>732</v>
      </c>
      <c r="G69" s="1148" t="s">
        <v>1001</v>
      </c>
      <c r="H69" s="413" t="s">
        <v>1414</v>
      </c>
      <c r="I69" s="413" t="s">
        <v>49</v>
      </c>
      <c r="J69" s="413" t="s">
        <v>538</v>
      </c>
      <c r="K69" s="720">
        <v>42809</v>
      </c>
      <c r="L69" s="215" t="s">
        <v>1759</v>
      </c>
      <c r="M69" s="231">
        <v>5</v>
      </c>
      <c r="N69" s="510"/>
      <c r="O69" s="231">
        <v>2</v>
      </c>
      <c r="P69" s="1106"/>
      <c r="Q69" s="353" t="s">
        <v>6</v>
      </c>
      <c r="R69" s="354">
        <v>50</v>
      </c>
      <c r="S69" s="342" t="s">
        <v>611</v>
      </c>
      <c r="T69" s="342" t="s">
        <v>773</v>
      </c>
      <c r="U69" s="1180" t="s">
        <v>798</v>
      </c>
      <c r="V69" s="1108"/>
      <c r="W69" s="1109"/>
      <c r="Y69" s="340" t="str">
        <f t="shared" si="0"/>
        <v>Городской округ Домодедово</v>
      </c>
      <c r="Z69" s="340"/>
      <c r="AC69" s="1181"/>
    </row>
    <row r="70" spans="2:29" s="1138" customFormat="1" ht="72" customHeight="1">
      <c r="B70" s="1139"/>
      <c r="C70" s="1168"/>
      <c r="D70" s="1172"/>
      <c r="E70" s="1168"/>
      <c r="F70" s="1182" t="s">
        <v>732</v>
      </c>
      <c r="G70" s="1148" t="s">
        <v>1002</v>
      </c>
      <c r="H70" s="413" t="s">
        <v>1415</v>
      </c>
      <c r="I70" s="413" t="s">
        <v>49</v>
      </c>
      <c r="J70" s="413" t="s">
        <v>602</v>
      </c>
      <c r="K70" s="720">
        <v>43070</v>
      </c>
      <c r="L70" s="215" t="s">
        <v>1759</v>
      </c>
      <c r="M70" s="726">
        <v>6</v>
      </c>
      <c r="N70" s="510"/>
      <c r="O70" s="510">
        <v>3</v>
      </c>
      <c r="P70" s="1106"/>
      <c r="Q70" s="405" t="s">
        <v>6</v>
      </c>
      <c r="R70" s="232">
        <v>111.4</v>
      </c>
      <c r="S70" s="342" t="s">
        <v>612</v>
      </c>
      <c r="T70" s="342" t="s">
        <v>774</v>
      </c>
      <c r="U70" s="1180" t="s">
        <v>798</v>
      </c>
      <c r="V70" s="1108"/>
      <c r="W70" s="1109"/>
      <c r="Y70" s="340" t="str">
        <f t="shared" si="0"/>
        <v>Городской округ Домодедово</v>
      </c>
      <c r="Z70" s="340"/>
      <c r="AC70" s="1181"/>
    </row>
    <row r="71" spans="2:29" s="1138" customFormat="1" ht="75.75" customHeight="1">
      <c r="B71" s="1139"/>
      <c r="C71" s="1168"/>
      <c r="D71" s="1172"/>
      <c r="E71" s="1168"/>
      <c r="F71" s="1143" t="s">
        <v>732</v>
      </c>
      <c r="G71" s="1148" t="s">
        <v>1383</v>
      </c>
      <c r="H71" s="513" t="s">
        <v>1416</v>
      </c>
      <c r="I71" s="513" t="s">
        <v>49</v>
      </c>
      <c r="J71" s="513" t="s">
        <v>938</v>
      </c>
      <c r="K71" s="720">
        <v>43824</v>
      </c>
      <c r="L71" s="215" t="s">
        <v>1759</v>
      </c>
      <c r="M71" s="726">
        <v>7</v>
      </c>
      <c r="N71" s="511"/>
      <c r="O71" s="802">
        <v>3</v>
      </c>
      <c r="P71" s="1106"/>
      <c r="Q71" s="353" t="s">
        <v>6</v>
      </c>
      <c r="R71" s="354">
        <v>83.1</v>
      </c>
      <c r="S71" s="342" t="s">
        <v>610</v>
      </c>
      <c r="T71" s="342"/>
      <c r="U71" s="1180" t="s">
        <v>798</v>
      </c>
      <c r="V71" s="1108"/>
      <c r="W71" s="1109"/>
      <c r="Y71" s="340" t="str">
        <f t="shared" si="0"/>
        <v>Городской округ Домодедово</v>
      </c>
      <c r="Z71" s="340"/>
      <c r="AC71" s="1181"/>
    </row>
    <row r="72" spans="2:29" ht="15" customHeight="1">
      <c r="B72" s="205" t="s">
        <v>568</v>
      </c>
      <c r="C72" s="206"/>
      <c r="D72" s="207">
        <f>D73</f>
        <v>74223</v>
      </c>
      <c r="E72" s="206"/>
      <c r="F72" s="426"/>
      <c r="G72" s="327"/>
      <c r="H72" s="425"/>
      <c r="I72" s="425"/>
      <c r="J72" s="425"/>
      <c r="K72" s="704"/>
      <c r="L72" s="741"/>
      <c r="M72" s="208">
        <f>SUMIF(Q73:Q74,"действующий",M73:M74)+SUMIF(Q73:Q74,"планируемый к открытию",M73:M74)</f>
        <v>14</v>
      </c>
      <c r="N72" s="295">
        <f>SUMIF(Q73:Q74,"действующий",N73:N74)+SUMIF(Q73:Q74,"планируемый к открытию",N73:N74)</f>
        <v>0</v>
      </c>
      <c r="O72" s="295">
        <f>SUMIF(Q73:Q74,"действующий",O73:O74)+SUMIF(Q73:Q74,"планируемый к открытию",O73:O74)</f>
        <v>7</v>
      </c>
      <c r="P72" s="295">
        <f>P73</f>
        <v>1</v>
      </c>
      <c r="Q72" s="208"/>
      <c r="R72" s="211"/>
      <c r="S72" s="211"/>
      <c r="T72" s="211"/>
      <c r="U72" s="212"/>
      <c r="V72" s="213">
        <f>W72/D72</f>
        <v>0.94310388962989911</v>
      </c>
      <c r="W72" s="214">
        <f>W73</f>
        <v>70000</v>
      </c>
      <c r="Y72" s="340" t="str">
        <f t="shared" si="0"/>
        <v/>
      </c>
      <c r="AC72"/>
    </row>
    <row r="73" spans="2:29" s="1138" customFormat="1" ht="81.75" customHeight="1">
      <c r="B73" s="1139">
        <f>B67+1</f>
        <v>11</v>
      </c>
      <c r="C73" s="1168" t="s">
        <v>1101</v>
      </c>
      <c r="D73" s="1183">
        <v>74223</v>
      </c>
      <c r="E73" s="1168" t="s">
        <v>1064</v>
      </c>
      <c r="F73" s="1143" t="s">
        <v>732</v>
      </c>
      <c r="G73" s="1148" t="s">
        <v>1447</v>
      </c>
      <c r="H73" s="423" t="s">
        <v>1162</v>
      </c>
      <c r="I73" s="423" t="s">
        <v>57</v>
      </c>
      <c r="J73" s="423" t="s">
        <v>1624</v>
      </c>
      <c r="K73" s="718">
        <v>43689</v>
      </c>
      <c r="L73" s="308" t="s">
        <v>1759</v>
      </c>
      <c r="M73" s="540">
        <v>14</v>
      </c>
      <c r="N73" s="782"/>
      <c r="O73" s="782">
        <v>5</v>
      </c>
      <c r="P73" s="1018">
        <f>IF(V73&lt;1,ROUNDUP((D73-W73)/5000,0),"0")</f>
        <v>1</v>
      </c>
      <c r="Q73" s="407" t="s">
        <v>6</v>
      </c>
      <c r="R73" s="368">
        <v>161</v>
      </c>
      <c r="S73" s="366" t="s">
        <v>611</v>
      </c>
      <c r="T73" s="366" t="s">
        <v>773</v>
      </c>
      <c r="U73" s="1170" t="s">
        <v>31</v>
      </c>
      <c r="V73" s="1029">
        <f>W73/D73</f>
        <v>0.94310388962989911</v>
      </c>
      <c r="W73" s="1003">
        <f>IF(SUMIF(Q73:Q74,"действующий",M73:M74)*5000/D73&gt;1,D73,SUMIF(Q73:Q74,"действующий",M73:M74)*5000)</f>
        <v>70000</v>
      </c>
      <c r="Y73" s="340" t="str">
        <f t="shared" si="0"/>
        <v>Городской округ Дубна</v>
      </c>
      <c r="Z73" s="340"/>
      <c r="AC73" s="1181"/>
    </row>
    <row r="74" spans="2:29" ht="72" customHeight="1">
      <c r="B74" s="1015"/>
      <c r="C74" s="1058"/>
      <c r="D74" s="1017"/>
      <c r="E74" s="1058"/>
      <c r="F74" s="406" t="s">
        <v>1216</v>
      </c>
      <c r="G74" s="355" t="s">
        <v>1229</v>
      </c>
      <c r="H74" s="406" t="s">
        <v>1163</v>
      </c>
      <c r="I74" s="406" t="s">
        <v>57</v>
      </c>
      <c r="J74" s="406" t="s">
        <v>1625</v>
      </c>
      <c r="K74" s="718">
        <v>44950</v>
      </c>
      <c r="L74" s="308" t="s">
        <v>1759</v>
      </c>
      <c r="M74" s="540"/>
      <c r="N74" s="508"/>
      <c r="O74" s="508">
        <v>2</v>
      </c>
      <c r="P74" s="1019"/>
      <c r="Q74" s="460" t="s">
        <v>6</v>
      </c>
      <c r="R74" s="356"/>
      <c r="S74" s="348"/>
      <c r="T74" s="348" t="s">
        <v>1223</v>
      </c>
      <c r="U74" s="313" t="s">
        <v>1230</v>
      </c>
      <c r="V74" s="1029"/>
      <c r="W74" s="1003"/>
      <c r="Y74" s="340" t="str">
        <f t="shared" si="0"/>
        <v>Городской округ Дубна</v>
      </c>
      <c r="AC74"/>
    </row>
    <row r="75" spans="2:29" ht="15" customHeight="1">
      <c r="B75" s="620" t="s">
        <v>1631</v>
      </c>
      <c r="C75" s="621"/>
      <c r="D75" s="622">
        <f>D76</f>
        <v>111529</v>
      </c>
      <c r="E75" s="621"/>
      <c r="F75" s="623"/>
      <c r="G75" s="624"/>
      <c r="H75" s="625"/>
      <c r="I75" s="625"/>
      <c r="J75" s="625"/>
      <c r="K75" s="705"/>
      <c r="L75" s="742"/>
      <c r="M75" s="626">
        <f>SUMIF(Q76:Q86,"действующий",M76:M86)+SUMIF(Q76:Q86,"планируемый к открытию",M76:M86)</f>
        <v>28</v>
      </c>
      <c r="N75" s="626">
        <f>SUMIF(Q76:Q86,"действующий",N76:N86)+SUMIF(Q76:Q86,"планируемый к открытию",N76:N86)</f>
        <v>3</v>
      </c>
      <c r="O75" s="626">
        <f>SUMIF(Q76:Q86,"действующий",O76:O86)+SUMIF(Q76:Q86,"планируемый к открытию",O76:O86)</f>
        <v>21</v>
      </c>
      <c r="P75" s="627">
        <f>P76</f>
        <v>0</v>
      </c>
      <c r="Q75" s="628"/>
      <c r="R75" s="629"/>
      <c r="S75" s="629"/>
      <c r="T75" s="629"/>
      <c r="U75" s="630"/>
      <c r="V75" s="631">
        <f>W75/D75</f>
        <v>1</v>
      </c>
      <c r="W75" s="632">
        <f>W76</f>
        <v>111529</v>
      </c>
      <c r="Y75" s="340" t="str">
        <f t="shared" si="0"/>
        <v/>
      </c>
      <c r="AC75"/>
    </row>
    <row r="76" spans="2:29" s="1138" customFormat="1" ht="84" customHeight="1">
      <c r="B76" s="1139">
        <f>B73+1</f>
        <v>12</v>
      </c>
      <c r="C76" s="1168" t="s">
        <v>1645</v>
      </c>
      <c r="D76" s="1184">
        <v>111529</v>
      </c>
      <c r="E76" s="1151" t="s">
        <v>1662</v>
      </c>
      <c r="F76" s="1153" t="s">
        <v>732</v>
      </c>
      <c r="G76" s="1157" t="s">
        <v>63</v>
      </c>
      <c r="H76" s="343" t="s">
        <v>1164</v>
      </c>
      <c r="I76" s="530" t="s">
        <v>863</v>
      </c>
      <c r="J76" s="343" t="s">
        <v>64</v>
      </c>
      <c r="K76" s="250">
        <v>41607</v>
      </c>
      <c r="L76" s="308" t="s">
        <v>1759</v>
      </c>
      <c r="M76" s="253">
        <v>26</v>
      </c>
      <c r="N76" s="530">
        <v>3</v>
      </c>
      <c r="O76" s="530">
        <v>10</v>
      </c>
      <c r="P76" s="992">
        <f>IF(V86&lt;1,ROUNDUP((D76-W76)/5000,0),"0")</f>
        <v>0</v>
      </c>
      <c r="Q76" s="346" t="s">
        <v>6</v>
      </c>
      <c r="R76" s="322">
        <v>306.39999999999998</v>
      </c>
      <c r="S76" s="366" t="s">
        <v>609</v>
      </c>
      <c r="T76" s="321" t="s">
        <v>773</v>
      </c>
      <c r="U76" s="1185" t="s">
        <v>716</v>
      </c>
      <c r="V76" s="1077">
        <f>W76/D75</f>
        <v>1</v>
      </c>
      <c r="W76" s="1075">
        <f>IF(SUMIF(Q76:Q76,"действующий",M76:M76)*5000/D76&gt;1,D75,SUMIF(Q76:Q76,"действующий",M76:M76)*5000)</f>
        <v>111529</v>
      </c>
      <c r="Y76" s="340" t="str">
        <f t="shared" ref="Y76:Y139" si="2">IF($F76="","",IFERROR(LEFT(IF(Y75="",$C76,Y75),FIND("/",IF(Y75="",$C76,Y75))-1),Y75))</f>
        <v>Муниципальный округ Егорьевск</v>
      </c>
      <c r="Z76" s="340"/>
      <c r="AC76" s="1181"/>
    </row>
    <row r="77" spans="2:29" ht="77.25" customHeight="1">
      <c r="B77" s="1015"/>
      <c r="C77" s="1058"/>
      <c r="D77" s="1079"/>
      <c r="E77" s="1001"/>
      <c r="F77" s="343" t="s">
        <v>1216</v>
      </c>
      <c r="G77" s="344" t="s">
        <v>1215</v>
      </c>
      <c r="H77" s="343" t="s">
        <v>1164</v>
      </c>
      <c r="I77" s="530" t="s">
        <v>863</v>
      </c>
      <c r="J77" s="343" t="s">
        <v>1280</v>
      </c>
      <c r="K77" s="250">
        <v>43619</v>
      </c>
      <c r="L77" s="308" t="s">
        <v>1759</v>
      </c>
      <c r="M77" s="253"/>
      <c r="N77" s="530"/>
      <c r="O77" s="530">
        <v>4</v>
      </c>
      <c r="P77" s="993"/>
      <c r="Q77" s="346" t="s">
        <v>6</v>
      </c>
      <c r="R77" s="322"/>
      <c r="S77" s="366"/>
      <c r="T77" s="321"/>
      <c r="U77" s="560" t="s">
        <v>1425</v>
      </c>
      <c r="V77" s="996"/>
      <c r="W77" s="986"/>
      <c r="Y77" s="340" t="str">
        <f t="shared" si="2"/>
        <v>Муниципальный округ Егорьевск</v>
      </c>
      <c r="AC77"/>
    </row>
    <row r="78" spans="2:29" ht="72" customHeight="1">
      <c r="B78" s="1015"/>
      <c r="C78" s="1058"/>
      <c r="D78" s="1079"/>
      <c r="E78" s="1001"/>
      <c r="F78" s="343" t="s">
        <v>1216</v>
      </c>
      <c r="G78" s="344" t="s">
        <v>1780</v>
      </c>
      <c r="H78" s="343" t="s">
        <v>1164</v>
      </c>
      <c r="I78" s="530" t="s">
        <v>863</v>
      </c>
      <c r="J78" s="343" t="s">
        <v>1281</v>
      </c>
      <c r="K78" s="250">
        <v>45017</v>
      </c>
      <c r="L78" s="308" t="s">
        <v>1759</v>
      </c>
      <c r="M78" s="253"/>
      <c r="N78" s="530"/>
      <c r="O78" s="530">
        <v>1</v>
      </c>
      <c r="P78" s="993"/>
      <c r="Q78" s="346" t="s">
        <v>6</v>
      </c>
      <c r="R78" s="322"/>
      <c r="S78" s="366"/>
      <c r="T78" s="321" t="s">
        <v>1223</v>
      </c>
      <c r="U78" s="560" t="s">
        <v>1233</v>
      </c>
      <c r="V78" s="996"/>
      <c r="W78" s="986"/>
      <c r="Y78" s="340" t="str">
        <f t="shared" si="2"/>
        <v>Муниципальный округ Егорьевск</v>
      </c>
      <c r="AC78"/>
    </row>
    <row r="79" spans="2:29" ht="74.25" customHeight="1">
      <c r="B79" s="1015"/>
      <c r="C79" s="1058"/>
      <c r="D79" s="1079"/>
      <c r="E79" s="1001"/>
      <c r="F79" s="343" t="s">
        <v>1216</v>
      </c>
      <c r="G79" s="344" t="s">
        <v>1818</v>
      </c>
      <c r="H79" s="343" t="s">
        <v>1164</v>
      </c>
      <c r="I79" s="530" t="s">
        <v>863</v>
      </c>
      <c r="J79" s="343" t="s">
        <v>1282</v>
      </c>
      <c r="K79" s="250" t="s">
        <v>1231</v>
      </c>
      <c r="L79" s="308" t="s">
        <v>1759</v>
      </c>
      <c r="M79" s="253"/>
      <c r="N79" s="530"/>
      <c r="O79" s="530">
        <v>1</v>
      </c>
      <c r="P79" s="993"/>
      <c r="Q79" s="346" t="s">
        <v>6</v>
      </c>
      <c r="R79" s="322"/>
      <c r="S79" s="366"/>
      <c r="T79" s="321" t="s">
        <v>1223</v>
      </c>
      <c r="U79" s="560" t="s">
        <v>1232</v>
      </c>
      <c r="V79" s="996"/>
      <c r="W79" s="986"/>
      <c r="Y79" s="340" t="str">
        <f t="shared" si="2"/>
        <v>Муниципальный округ Егорьевск</v>
      </c>
      <c r="AC79"/>
    </row>
    <row r="80" spans="2:29" ht="74.25" customHeight="1">
      <c r="B80" s="1015"/>
      <c r="C80" s="1058"/>
      <c r="D80" s="1079"/>
      <c r="E80" s="1001"/>
      <c r="F80" s="343" t="s">
        <v>1216</v>
      </c>
      <c r="G80" s="344" t="s">
        <v>1819</v>
      </c>
      <c r="H80" s="343" t="s">
        <v>1164</v>
      </c>
      <c r="I80" s="582" t="s">
        <v>863</v>
      </c>
      <c r="J80" s="343" t="s">
        <v>1283</v>
      </c>
      <c r="K80" s="250" t="s">
        <v>1231</v>
      </c>
      <c r="L80" s="308" t="s">
        <v>1759</v>
      </c>
      <c r="M80" s="253"/>
      <c r="N80" s="582"/>
      <c r="O80" s="582">
        <v>1</v>
      </c>
      <c r="P80" s="993"/>
      <c r="Q80" s="346" t="s">
        <v>6</v>
      </c>
      <c r="R80" s="322"/>
      <c r="S80" s="366"/>
      <c r="T80" s="321" t="s">
        <v>1223</v>
      </c>
      <c r="U80" s="560" t="s">
        <v>1232</v>
      </c>
      <c r="V80" s="996"/>
      <c r="W80" s="986"/>
      <c r="Y80" s="340" t="str">
        <f t="shared" si="2"/>
        <v>Муниципальный округ Егорьевск</v>
      </c>
      <c r="AC80"/>
    </row>
    <row r="81" spans="2:29" ht="71.25" customHeight="1">
      <c r="B81" s="1015"/>
      <c r="C81" s="1058"/>
      <c r="D81" s="1079"/>
      <c r="E81" s="1001"/>
      <c r="F81" s="343" t="s">
        <v>1216</v>
      </c>
      <c r="G81" s="344" t="s">
        <v>1781</v>
      </c>
      <c r="H81" s="343" t="s">
        <v>1164</v>
      </c>
      <c r="I81" s="582" t="s">
        <v>863</v>
      </c>
      <c r="J81" s="343" t="s">
        <v>1423</v>
      </c>
      <c r="K81" s="250">
        <v>45323</v>
      </c>
      <c r="L81" s="308" t="s">
        <v>1759</v>
      </c>
      <c r="M81" s="253"/>
      <c r="N81" s="582"/>
      <c r="O81" s="582">
        <v>1</v>
      </c>
      <c r="P81" s="993"/>
      <c r="Q81" s="346" t="s">
        <v>6</v>
      </c>
      <c r="R81" s="322"/>
      <c r="S81" s="366"/>
      <c r="T81" s="321" t="s">
        <v>1223</v>
      </c>
      <c r="U81" s="560" t="s">
        <v>1420</v>
      </c>
      <c r="V81" s="996"/>
      <c r="W81" s="986"/>
      <c r="Y81" s="340" t="str">
        <f t="shared" si="2"/>
        <v>Муниципальный округ Егорьевск</v>
      </c>
      <c r="AC81"/>
    </row>
    <row r="82" spans="2:29" ht="82.5" customHeight="1">
      <c r="B82" s="1015"/>
      <c r="C82" s="1058"/>
      <c r="D82" s="1079"/>
      <c r="E82" s="1001"/>
      <c r="F82" s="343" t="s">
        <v>1216</v>
      </c>
      <c r="G82" s="344" t="s">
        <v>1782</v>
      </c>
      <c r="H82" s="343" t="s">
        <v>1164</v>
      </c>
      <c r="I82" s="582" t="s">
        <v>863</v>
      </c>
      <c r="J82" s="343" t="s">
        <v>1422</v>
      </c>
      <c r="K82" s="250">
        <v>45323</v>
      </c>
      <c r="L82" s="308" t="s">
        <v>1759</v>
      </c>
      <c r="M82" s="253"/>
      <c r="N82" s="582"/>
      <c r="O82" s="582">
        <v>1</v>
      </c>
      <c r="P82" s="993"/>
      <c r="Q82" s="346" t="s">
        <v>6</v>
      </c>
      <c r="R82" s="322"/>
      <c r="S82" s="366"/>
      <c r="T82" s="321" t="s">
        <v>1223</v>
      </c>
      <c r="U82" s="560" t="s">
        <v>1419</v>
      </c>
      <c r="V82" s="996"/>
      <c r="W82" s="986"/>
      <c r="Y82" s="340" t="str">
        <f t="shared" si="2"/>
        <v>Муниципальный округ Егорьевск</v>
      </c>
      <c r="AC82"/>
    </row>
    <row r="83" spans="2:29" ht="74.25" customHeight="1">
      <c r="B83" s="1015"/>
      <c r="C83" s="1058"/>
      <c r="D83" s="1079"/>
      <c r="E83" s="1001"/>
      <c r="F83" s="343" t="s">
        <v>1216</v>
      </c>
      <c r="G83" s="344" t="s">
        <v>1783</v>
      </c>
      <c r="H83" s="343" t="s">
        <v>1164</v>
      </c>
      <c r="I83" s="582" t="s">
        <v>863</v>
      </c>
      <c r="J83" s="343" t="s">
        <v>1424</v>
      </c>
      <c r="K83" s="250">
        <v>45323</v>
      </c>
      <c r="L83" s="308" t="s">
        <v>1759</v>
      </c>
      <c r="M83" s="253"/>
      <c r="N83" s="582"/>
      <c r="O83" s="582">
        <v>1</v>
      </c>
      <c r="P83" s="993"/>
      <c r="Q83" s="346" t="s">
        <v>6</v>
      </c>
      <c r="R83" s="322"/>
      <c r="S83" s="366"/>
      <c r="T83" s="321" t="s">
        <v>1223</v>
      </c>
      <c r="U83" s="560" t="s">
        <v>1418</v>
      </c>
      <c r="V83" s="996"/>
      <c r="W83" s="986"/>
      <c r="Y83" s="340" t="str">
        <f t="shared" si="2"/>
        <v>Муниципальный округ Егорьевск</v>
      </c>
      <c r="AC83"/>
    </row>
    <row r="84" spans="2:29" ht="74.25" customHeight="1">
      <c r="B84" s="1015"/>
      <c r="C84" s="1058"/>
      <c r="D84" s="1079"/>
      <c r="E84" s="1001"/>
      <c r="F84" s="343" t="s">
        <v>1216</v>
      </c>
      <c r="G84" s="344" t="s">
        <v>1784</v>
      </c>
      <c r="H84" s="343" t="s">
        <v>1164</v>
      </c>
      <c r="I84" s="673" t="s">
        <v>863</v>
      </c>
      <c r="J84" s="343" t="s">
        <v>1421</v>
      </c>
      <c r="K84" s="250">
        <v>45323</v>
      </c>
      <c r="L84" s="308" t="s">
        <v>1759</v>
      </c>
      <c r="M84" s="253"/>
      <c r="N84" s="673"/>
      <c r="O84" s="673">
        <v>1</v>
      </c>
      <c r="P84" s="993"/>
      <c r="Q84" s="346" t="s">
        <v>6</v>
      </c>
      <c r="R84" s="322"/>
      <c r="S84" s="366"/>
      <c r="T84" s="321" t="s">
        <v>1223</v>
      </c>
      <c r="U84" s="560" t="s">
        <v>1418</v>
      </c>
      <c r="V84" s="996"/>
      <c r="W84" s="986"/>
      <c r="Y84" s="340" t="str">
        <f t="shared" si="2"/>
        <v>Муниципальный округ Егорьевск</v>
      </c>
      <c r="AC84"/>
    </row>
    <row r="85" spans="2:29" ht="81.75" customHeight="1">
      <c r="B85" s="1015"/>
      <c r="C85" s="1058"/>
      <c r="D85" s="1079"/>
      <c r="E85" s="1001"/>
      <c r="F85" s="343" t="s">
        <v>733</v>
      </c>
      <c r="G85" s="344" t="s">
        <v>1705</v>
      </c>
      <c r="H85" s="343" t="s">
        <v>1164</v>
      </c>
      <c r="I85" s="682" t="s">
        <v>863</v>
      </c>
      <c r="J85" s="343" t="s">
        <v>1706</v>
      </c>
      <c r="K85" s="345">
        <v>45689</v>
      </c>
      <c r="L85" s="740" t="s">
        <v>1760</v>
      </c>
      <c r="M85" s="233">
        <v>1</v>
      </c>
      <c r="N85" s="682"/>
      <c r="O85" s="682"/>
      <c r="P85" s="993"/>
      <c r="Q85" s="346" t="s">
        <v>6</v>
      </c>
      <c r="R85" s="322"/>
      <c r="S85" s="366"/>
      <c r="T85" s="321" t="s">
        <v>1762</v>
      </c>
      <c r="U85" s="560" t="s">
        <v>1713</v>
      </c>
      <c r="V85" s="996"/>
      <c r="W85" s="986"/>
      <c r="Y85" s="340" t="str">
        <f t="shared" si="2"/>
        <v>Муниципальный округ Егорьевск</v>
      </c>
      <c r="AC85"/>
    </row>
    <row r="86" spans="2:29" ht="49.5" customHeight="1">
      <c r="B86" s="1015"/>
      <c r="C86" s="1058"/>
      <c r="D86" s="1080"/>
      <c r="E86" s="1005"/>
      <c r="F86" s="343" t="s">
        <v>1765</v>
      </c>
      <c r="G86" s="344" t="s">
        <v>1785</v>
      </c>
      <c r="H86" s="343" t="s">
        <v>1164</v>
      </c>
      <c r="I86" s="406" t="s">
        <v>863</v>
      </c>
      <c r="J86" s="343" t="s">
        <v>1684</v>
      </c>
      <c r="K86" s="250">
        <v>45316</v>
      </c>
      <c r="L86" s="308"/>
      <c r="M86" s="253">
        <v>1</v>
      </c>
      <c r="N86" s="780"/>
      <c r="O86" s="780"/>
      <c r="P86" s="993"/>
      <c r="Q86" s="346" t="s">
        <v>6</v>
      </c>
      <c r="R86" s="322"/>
      <c r="S86" s="366"/>
      <c r="T86" s="321"/>
      <c r="U86" s="560" t="s">
        <v>1683</v>
      </c>
      <c r="V86" s="1113"/>
      <c r="W86" s="1076"/>
      <c r="Y86" s="340" t="str">
        <f t="shared" si="2"/>
        <v>Муниципальный округ Егорьевск</v>
      </c>
      <c r="AC86"/>
    </row>
    <row r="87" spans="2:29" ht="15" customHeight="1">
      <c r="B87" s="205" t="s">
        <v>569</v>
      </c>
      <c r="C87" s="206"/>
      <c r="D87" s="207">
        <f>D88</f>
        <v>109831</v>
      </c>
      <c r="E87" s="206"/>
      <c r="F87" s="426"/>
      <c r="G87" s="327"/>
      <c r="H87" s="425"/>
      <c r="I87" s="425"/>
      <c r="J87" s="425"/>
      <c r="K87" s="704"/>
      <c r="L87" s="741"/>
      <c r="M87" s="208">
        <f>SUMIF(Q88:Q89,"действующий",M88:M89)+SUMIF(Q88:Q89,"планируемый к открытию",M88:M89)</f>
        <v>22</v>
      </c>
      <c r="N87" s="295">
        <f>SUMIF(Q88:Q89,"действующий",N88:N89)+SUMIF(Q88:Q89,"планируемый к открытию",N88:N89)</f>
        <v>3</v>
      </c>
      <c r="O87" s="295">
        <f>SUMIF(Q88:Q89,"действующий",O88:O89)+SUMIF(Q88:Q89,"планируемый к открытию",O88:O89)</f>
        <v>12</v>
      </c>
      <c r="P87" s="295" t="str">
        <f>P88</f>
        <v>0</v>
      </c>
      <c r="Q87" s="208"/>
      <c r="R87" s="211"/>
      <c r="S87" s="211"/>
      <c r="T87" s="211"/>
      <c r="U87" s="212"/>
      <c r="V87" s="213">
        <f>W88/D88</f>
        <v>1</v>
      </c>
      <c r="W87" s="214">
        <f>W88</f>
        <v>109831</v>
      </c>
      <c r="Y87" s="340" t="str">
        <f t="shared" si="2"/>
        <v/>
      </c>
      <c r="AC87"/>
    </row>
    <row r="88" spans="2:29" s="1138" customFormat="1" ht="86.25" customHeight="1">
      <c r="B88" s="1139">
        <f>B76+1</f>
        <v>13</v>
      </c>
      <c r="C88" s="1168" t="s">
        <v>1102</v>
      </c>
      <c r="D88" s="1184">
        <v>109831</v>
      </c>
      <c r="E88" s="1151" t="s">
        <v>1065</v>
      </c>
      <c r="F88" s="1165" t="s">
        <v>732</v>
      </c>
      <c r="G88" s="1178" t="s">
        <v>1627</v>
      </c>
      <c r="H88" s="532" t="s">
        <v>1290</v>
      </c>
      <c r="I88" s="532" t="s">
        <v>65</v>
      </c>
      <c r="J88" s="532" t="s">
        <v>1477</v>
      </c>
      <c r="K88" s="403">
        <v>41998</v>
      </c>
      <c r="L88" s="215" t="s">
        <v>1759</v>
      </c>
      <c r="M88" s="727">
        <v>22</v>
      </c>
      <c r="N88" s="218">
        <v>3</v>
      </c>
      <c r="O88" s="814">
        <v>8</v>
      </c>
      <c r="P88" s="1049" t="str">
        <f>IF(V88&lt;1,ROUNDUP((D88-W88)/5000,0),"0")</f>
        <v>0</v>
      </c>
      <c r="Q88" s="346" t="s">
        <v>6</v>
      </c>
      <c r="R88" s="350">
        <v>273.7</v>
      </c>
      <c r="S88" s="348" t="s">
        <v>612</v>
      </c>
      <c r="T88" s="348" t="s">
        <v>1480</v>
      </c>
      <c r="U88" s="1160" t="s">
        <v>31</v>
      </c>
      <c r="V88" s="1077">
        <f>W88/D87</f>
        <v>1</v>
      </c>
      <c r="W88" s="1075">
        <f>IF(SUMIF(Q88:Q88,"действующий",M88:M88)*5000/D87&gt;1,D87,SUMIF(Q88:Q88,"действующий",M88:M88)*5000)</f>
        <v>109831</v>
      </c>
      <c r="Y88" s="340" t="str">
        <f t="shared" si="2"/>
        <v>Городской округ Жуковский</v>
      </c>
      <c r="Z88" s="340"/>
      <c r="AC88" s="1181"/>
    </row>
    <row r="89" spans="2:29" ht="80.25" customHeight="1">
      <c r="B89" s="1071"/>
      <c r="C89" s="1016"/>
      <c r="D89" s="1072"/>
      <c r="E89" s="1062"/>
      <c r="F89" s="532" t="s">
        <v>1216</v>
      </c>
      <c r="G89" s="307" t="s">
        <v>1218</v>
      </c>
      <c r="H89" s="532" t="s">
        <v>1290</v>
      </c>
      <c r="I89" s="532" t="s">
        <v>65</v>
      </c>
      <c r="J89" s="532" t="s">
        <v>1284</v>
      </c>
      <c r="K89" s="403">
        <v>44406</v>
      </c>
      <c r="L89" s="215" t="s">
        <v>1759</v>
      </c>
      <c r="M89" s="727"/>
      <c r="N89" s="526"/>
      <c r="O89" s="531">
        <v>4</v>
      </c>
      <c r="P89" s="1049"/>
      <c r="Q89" s="346" t="s">
        <v>6</v>
      </c>
      <c r="R89" s="350"/>
      <c r="S89" s="348" t="s">
        <v>612</v>
      </c>
      <c r="T89" s="348" t="s">
        <v>1217</v>
      </c>
      <c r="U89" s="320" t="s">
        <v>1219</v>
      </c>
      <c r="V89" s="996"/>
      <c r="W89" s="986"/>
      <c r="Y89" s="340" t="str">
        <f t="shared" si="2"/>
        <v>Городской округ Жуковский</v>
      </c>
      <c r="AC89"/>
    </row>
    <row r="90" spans="2:29" ht="15" customHeight="1">
      <c r="B90" s="620" t="s">
        <v>1632</v>
      </c>
      <c r="C90" s="621"/>
      <c r="D90" s="622">
        <f>D91</f>
        <v>36444</v>
      </c>
      <c r="E90" s="621"/>
      <c r="F90" s="623"/>
      <c r="G90" s="624"/>
      <c r="H90" s="625"/>
      <c r="I90" s="625"/>
      <c r="J90" s="625"/>
      <c r="K90" s="705"/>
      <c r="L90" s="742"/>
      <c r="M90" s="626">
        <f>SUMIF(Q91:Q91,"действующий",M91:M91)+SUMIF(Q91:Q91,"планируемый к открытию",M91:M91)</f>
        <v>8</v>
      </c>
      <c r="N90" s="626">
        <f>SUMIF(Q91:Q91,"действующий",N91:N91)+SUMIF(Q91:Q91,"планируемый к открытию",N91:N91)</f>
        <v>0</v>
      </c>
      <c r="O90" s="626">
        <f>SUMIF(Q91:Q91,"действующий",O91:O91)+SUMIF(Q91:Q91,"планируемый к открытию",O91:O91)</f>
        <v>4</v>
      </c>
      <c r="P90" s="627">
        <f>SUM(P91:P91)</f>
        <v>0</v>
      </c>
      <c r="Q90" s="628"/>
      <c r="R90" s="629"/>
      <c r="S90" s="629"/>
      <c r="T90" s="629"/>
      <c r="U90" s="630"/>
      <c r="V90" s="631">
        <f t="shared" ref="V90:V95" si="3">W90/D90</f>
        <v>1</v>
      </c>
      <c r="W90" s="632">
        <f>W91</f>
        <v>36444</v>
      </c>
      <c r="Y90" s="340" t="str">
        <f t="shared" si="2"/>
        <v/>
      </c>
      <c r="AC90"/>
    </row>
    <row r="91" spans="2:29" s="1138" customFormat="1" ht="137.25" customHeight="1">
      <c r="B91" s="1161">
        <f>B88+1</f>
        <v>14</v>
      </c>
      <c r="C91" s="1143" t="s">
        <v>1646</v>
      </c>
      <c r="D91" s="1186">
        <v>36444</v>
      </c>
      <c r="E91" s="1187" t="s">
        <v>1857</v>
      </c>
      <c r="F91" s="1153" t="s">
        <v>732</v>
      </c>
      <c r="G91" s="1157" t="s">
        <v>302</v>
      </c>
      <c r="H91" s="416" t="s">
        <v>1317</v>
      </c>
      <c r="I91" s="571" t="s">
        <v>1336</v>
      </c>
      <c r="J91" s="416" t="s">
        <v>303</v>
      </c>
      <c r="K91" s="552">
        <v>41975</v>
      </c>
      <c r="L91" s="266" t="s">
        <v>1759</v>
      </c>
      <c r="M91" s="551">
        <v>8</v>
      </c>
      <c r="N91" s="429"/>
      <c r="O91" s="429">
        <v>4</v>
      </c>
      <c r="P91" s="504" t="str">
        <f>IF(V91&lt;1,ROUNDUP((D91-W91)/5000,0),"0")</f>
        <v>0</v>
      </c>
      <c r="Q91" s="346" t="s">
        <v>6</v>
      </c>
      <c r="R91" s="350">
        <v>107</v>
      </c>
      <c r="S91" s="348" t="s">
        <v>609</v>
      </c>
      <c r="T91" s="348" t="s">
        <v>773</v>
      </c>
      <c r="U91" s="1160" t="s">
        <v>31</v>
      </c>
      <c r="V91" s="505">
        <f t="shared" si="3"/>
        <v>1</v>
      </c>
      <c r="W91" s="502">
        <f>IF(SUMIF(Q91:Q91,"действующий",M91:M91)*5000/D91&gt;1,D91,SUMIF(Q91:Q91,"действующий",M91:M91)*5000)</f>
        <v>36444</v>
      </c>
      <c r="Y91" s="340" t="str">
        <f t="shared" si="2"/>
        <v>Муниципальный округ Зарайск</v>
      </c>
      <c r="Z91" s="340"/>
      <c r="AC91" s="1181"/>
    </row>
    <row r="92" spans="2:29" ht="18" customHeight="1">
      <c r="B92" s="205" t="s">
        <v>619</v>
      </c>
      <c r="C92" s="206"/>
      <c r="D92" s="207">
        <f>D93</f>
        <v>7559</v>
      </c>
      <c r="E92" s="206"/>
      <c r="F92" s="426"/>
      <c r="G92" s="327"/>
      <c r="H92" s="425"/>
      <c r="I92" s="425"/>
      <c r="J92" s="425"/>
      <c r="K92" s="704"/>
      <c r="L92" s="741"/>
      <c r="M92" s="208">
        <f>SUMIF(Q93:Q93,"действующий",M93:M93)+SUMIF(Q93:Q93,"планируемый к открытию",M93:M93)</f>
        <v>3</v>
      </c>
      <c r="N92" s="295">
        <f>SUMIF(Q93:Q93,"действующий",N93:N93)+SUMIF(Q93:Q93,"планируемый к открытию",N93:N93)</f>
        <v>0</v>
      </c>
      <c r="O92" s="295">
        <f>SUMIF(Q93:Q93,"действующий",O93:O93)+SUMIF(Q93:Q93,"планируемый к открытию",O93:O93)</f>
        <v>2</v>
      </c>
      <c r="P92" s="295">
        <f>SUM(P93:P93)</f>
        <v>0</v>
      </c>
      <c r="Q92" s="208"/>
      <c r="R92" s="211"/>
      <c r="S92" s="211"/>
      <c r="T92" s="211"/>
      <c r="U92" s="212"/>
      <c r="V92" s="213">
        <f t="shared" si="3"/>
        <v>1</v>
      </c>
      <c r="W92" s="214">
        <f>W93</f>
        <v>7559</v>
      </c>
      <c r="Y92" s="340" t="str">
        <f t="shared" si="2"/>
        <v/>
      </c>
      <c r="AC92"/>
    </row>
    <row r="93" spans="2:29" ht="132" customHeight="1">
      <c r="B93" s="219">
        <f>B91+1</f>
        <v>15</v>
      </c>
      <c r="C93" s="349" t="s">
        <v>1103</v>
      </c>
      <c r="D93" s="225">
        <v>7559</v>
      </c>
      <c r="E93" s="349" t="s">
        <v>1066</v>
      </c>
      <c r="F93" s="343" t="s">
        <v>733</v>
      </c>
      <c r="G93" s="344" t="s">
        <v>71</v>
      </c>
      <c r="H93" s="343" t="s">
        <v>1165</v>
      </c>
      <c r="I93" s="343" t="s">
        <v>855</v>
      </c>
      <c r="J93" s="343" t="s">
        <v>72</v>
      </c>
      <c r="K93" s="250">
        <v>41998</v>
      </c>
      <c r="L93" s="308" t="s">
        <v>1759</v>
      </c>
      <c r="M93" s="728">
        <v>3</v>
      </c>
      <c r="N93" s="787"/>
      <c r="O93" s="787">
        <v>2</v>
      </c>
      <c r="P93" s="418" t="str">
        <f>IF(V93&lt;1,ROUNDUP((D93-W93)/5000,0),"")</f>
        <v/>
      </c>
      <c r="Q93" s="346" t="s">
        <v>6</v>
      </c>
      <c r="R93" s="347">
        <v>48.2</v>
      </c>
      <c r="S93" s="348" t="s">
        <v>611</v>
      </c>
      <c r="T93" s="348" t="s">
        <v>773</v>
      </c>
      <c r="U93" s="320" t="s">
        <v>31</v>
      </c>
      <c r="V93" s="222">
        <f t="shared" si="3"/>
        <v>1</v>
      </c>
      <c r="W93" s="223">
        <f>IF(SUMIF(Q93:Q93,"действующий",M93:M93)*5000/D93&gt;1,D93,SUMIF(Q93:Q93,"действующий",M93:M93)*5000)</f>
        <v>7559</v>
      </c>
      <c r="Y93" s="340" t="str">
        <f t="shared" si="2"/>
        <v>Городской округ Звездный городок</v>
      </c>
      <c r="AC93"/>
    </row>
    <row r="94" spans="2:29" ht="15" customHeight="1">
      <c r="B94" s="620" t="s">
        <v>1633</v>
      </c>
      <c r="C94" s="621"/>
      <c r="D94" s="622">
        <f>D95</f>
        <v>172195</v>
      </c>
      <c r="E94" s="621"/>
      <c r="F94" s="623"/>
      <c r="G94" s="624"/>
      <c r="H94" s="625"/>
      <c r="I94" s="625"/>
      <c r="J94" s="625"/>
      <c r="K94" s="705"/>
      <c r="L94" s="742"/>
      <c r="M94" s="626">
        <f>SUMIF(Q95:Q103,"действующий",M95:M103)+SUMIF(Q95:Q103,"планируемый к открытию",M95:M103)</f>
        <v>36</v>
      </c>
      <c r="N94" s="626">
        <f>SUMIF(Q95:Q103,"действующий",N95:N103)+SUMIF(Q95:Q103,"планируемый к открытию",N95:N103)</f>
        <v>3</v>
      </c>
      <c r="O94" s="626">
        <f>SUMIF(Q95:Q103,"действующий",O95:O103)+SUMIF(Q95:Q103,"планируемый к открытию",O95:O103)</f>
        <v>14</v>
      </c>
      <c r="P94" s="627" t="str">
        <f>P95</f>
        <v>0</v>
      </c>
      <c r="Q94" s="628"/>
      <c r="R94" s="629"/>
      <c r="S94" s="629"/>
      <c r="T94" s="629"/>
      <c r="U94" s="630"/>
      <c r="V94" s="631">
        <f t="shared" si="3"/>
        <v>1</v>
      </c>
      <c r="W94" s="632">
        <f>W95</f>
        <v>172195</v>
      </c>
      <c r="Y94" s="340" t="str">
        <f t="shared" si="2"/>
        <v/>
      </c>
      <c r="AC94"/>
    </row>
    <row r="95" spans="2:29" s="1138" customFormat="1" ht="72" customHeight="1">
      <c r="B95" s="1188">
        <f>B93+1</f>
        <v>16</v>
      </c>
      <c r="C95" s="1189" t="s">
        <v>1647</v>
      </c>
      <c r="D95" s="1190">
        <v>172195</v>
      </c>
      <c r="E95" s="1189" t="s">
        <v>1848</v>
      </c>
      <c r="F95" s="1191" t="s">
        <v>732</v>
      </c>
      <c r="G95" s="1157" t="s">
        <v>304</v>
      </c>
      <c r="H95" s="410" t="s">
        <v>1166</v>
      </c>
      <c r="I95" s="410" t="s">
        <v>306</v>
      </c>
      <c r="J95" s="410" t="s">
        <v>1504</v>
      </c>
      <c r="K95" s="249">
        <v>41618</v>
      </c>
      <c r="L95" s="215" t="s">
        <v>1759</v>
      </c>
      <c r="M95" s="544">
        <v>13</v>
      </c>
      <c r="N95" s="510">
        <v>3</v>
      </c>
      <c r="O95" s="510">
        <v>1</v>
      </c>
      <c r="P95" s="1078" t="str">
        <f>IF(V95&lt;1,ROUNDUP((D95-W95)/5000,0),"0")</f>
        <v>0</v>
      </c>
      <c r="Q95" s="346" t="s">
        <v>6</v>
      </c>
      <c r="R95" s="347">
        <v>130</v>
      </c>
      <c r="S95" s="348" t="s">
        <v>610</v>
      </c>
      <c r="T95" s="348" t="s">
        <v>773</v>
      </c>
      <c r="U95" s="1160" t="s">
        <v>31</v>
      </c>
      <c r="V95" s="1064">
        <f t="shared" si="3"/>
        <v>1</v>
      </c>
      <c r="W95" s="1065">
        <f>IF(SUMIF(Q95:Q103,"действующий",M95:M103)*5000/D95&gt;1,D95,SUMIF(Q95:Q103,"действующий",M95:M103)*5000)</f>
        <v>172195</v>
      </c>
      <c r="Y95" s="340" t="str">
        <f t="shared" si="2"/>
        <v>Муниципальный округ Истра</v>
      </c>
      <c r="Z95" s="340"/>
      <c r="AC95" s="1181"/>
    </row>
    <row r="96" spans="2:29" ht="60" customHeight="1">
      <c r="B96" s="1105"/>
      <c r="C96" s="1062"/>
      <c r="D96" s="1073"/>
      <c r="E96" s="1062"/>
      <c r="F96" s="235" t="s">
        <v>733</v>
      </c>
      <c r="G96" s="227" t="s">
        <v>715</v>
      </c>
      <c r="H96" s="410" t="s">
        <v>1166</v>
      </c>
      <c r="I96" s="410" t="s">
        <v>306</v>
      </c>
      <c r="J96" s="410" t="s">
        <v>1505</v>
      </c>
      <c r="K96" s="249">
        <v>43098</v>
      </c>
      <c r="L96" s="215" t="s">
        <v>1759</v>
      </c>
      <c r="M96" s="544">
        <v>4</v>
      </c>
      <c r="N96" s="510"/>
      <c r="O96" s="510">
        <v>4</v>
      </c>
      <c r="P96" s="1034"/>
      <c r="Q96" s="346" t="s">
        <v>6</v>
      </c>
      <c r="R96" s="347">
        <v>73.5</v>
      </c>
      <c r="S96" s="348"/>
      <c r="T96" s="348" t="s">
        <v>773</v>
      </c>
      <c r="U96" s="328" t="s">
        <v>813</v>
      </c>
      <c r="V96" s="996"/>
      <c r="W96" s="986"/>
      <c r="Y96" s="340" t="str">
        <f t="shared" si="2"/>
        <v>Муниципальный округ Истра</v>
      </c>
      <c r="AC96"/>
    </row>
    <row r="97" spans="2:29" s="1138" customFormat="1" ht="72" customHeight="1">
      <c r="B97" s="1159"/>
      <c r="C97" s="1155"/>
      <c r="D97" s="1192"/>
      <c r="E97" s="1155"/>
      <c r="F97" s="1191" t="s">
        <v>732</v>
      </c>
      <c r="G97" s="1157" t="s">
        <v>1786</v>
      </c>
      <c r="H97" s="351" t="s">
        <v>1166</v>
      </c>
      <c r="I97" s="351" t="s">
        <v>306</v>
      </c>
      <c r="J97" s="351" t="s">
        <v>1506</v>
      </c>
      <c r="K97" s="249">
        <v>42338</v>
      </c>
      <c r="L97" s="215" t="s">
        <v>1759</v>
      </c>
      <c r="M97" s="544">
        <v>13</v>
      </c>
      <c r="N97" s="510"/>
      <c r="O97" s="510">
        <v>4</v>
      </c>
      <c r="P97" s="1034"/>
      <c r="Q97" s="346" t="s">
        <v>6</v>
      </c>
      <c r="R97" s="347">
        <v>159.19999999999999</v>
      </c>
      <c r="S97" s="348" t="s">
        <v>611</v>
      </c>
      <c r="T97" s="348" t="s">
        <v>773</v>
      </c>
      <c r="U97" s="1158" t="s">
        <v>31</v>
      </c>
      <c r="V97" s="996"/>
      <c r="W97" s="986"/>
      <c r="Y97" s="340" t="str">
        <f t="shared" si="2"/>
        <v>Муниципальный округ Истра</v>
      </c>
      <c r="Z97" s="340"/>
      <c r="AC97" s="1181"/>
    </row>
    <row r="98" spans="2:29" ht="48" customHeight="1">
      <c r="B98" s="1068"/>
      <c r="C98" s="1062"/>
      <c r="D98" s="1073"/>
      <c r="E98" s="1062"/>
      <c r="F98" s="235" t="s">
        <v>733</v>
      </c>
      <c r="G98" s="227" t="s">
        <v>1787</v>
      </c>
      <c r="H98" s="351" t="s">
        <v>1166</v>
      </c>
      <c r="I98" s="351" t="s">
        <v>306</v>
      </c>
      <c r="J98" s="351" t="s">
        <v>1507</v>
      </c>
      <c r="K98" s="249">
        <v>42226</v>
      </c>
      <c r="L98" s="215" t="s">
        <v>1759</v>
      </c>
      <c r="M98" s="544">
        <v>1</v>
      </c>
      <c r="N98" s="510"/>
      <c r="O98" s="510">
        <v>1</v>
      </c>
      <c r="P98" s="1034"/>
      <c r="Q98" s="346" t="s">
        <v>6</v>
      </c>
      <c r="R98" s="347">
        <v>9</v>
      </c>
      <c r="S98" s="348"/>
      <c r="T98" s="348"/>
      <c r="U98" s="839" t="s">
        <v>841</v>
      </c>
      <c r="V98" s="996"/>
      <c r="W98" s="986"/>
      <c r="Y98" s="340" t="str">
        <f t="shared" si="2"/>
        <v>Муниципальный округ Истра</v>
      </c>
      <c r="AC98"/>
    </row>
    <row r="99" spans="2:29" ht="48" customHeight="1">
      <c r="B99" s="1068"/>
      <c r="C99" s="1062"/>
      <c r="D99" s="1073"/>
      <c r="E99" s="1062"/>
      <c r="F99" s="351" t="s">
        <v>733</v>
      </c>
      <c r="G99" s="227" t="s">
        <v>1788</v>
      </c>
      <c r="H99" s="410" t="s">
        <v>1167</v>
      </c>
      <c r="I99" s="410" t="s">
        <v>306</v>
      </c>
      <c r="J99" s="410" t="s">
        <v>1508</v>
      </c>
      <c r="K99" s="249">
        <v>42226</v>
      </c>
      <c r="L99" s="215" t="s">
        <v>1759</v>
      </c>
      <c r="M99" s="544">
        <v>1</v>
      </c>
      <c r="N99" s="510"/>
      <c r="O99" s="510">
        <v>1</v>
      </c>
      <c r="P99" s="1034"/>
      <c r="Q99" s="346" t="s">
        <v>6</v>
      </c>
      <c r="R99" s="347">
        <v>6</v>
      </c>
      <c r="S99" s="348"/>
      <c r="T99" s="348"/>
      <c r="U99" s="320" t="s">
        <v>825</v>
      </c>
      <c r="V99" s="996"/>
      <c r="W99" s="986"/>
      <c r="Y99" s="340" t="str">
        <f t="shared" si="2"/>
        <v>Муниципальный округ Истра</v>
      </c>
      <c r="AC99"/>
    </row>
    <row r="100" spans="2:29" ht="48" customHeight="1">
      <c r="B100" s="1068"/>
      <c r="C100" s="1062"/>
      <c r="D100" s="1073"/>
      <c r="E100" s="1062"/>
      <c r="F100" s="351" t="s">
        <v>733</v>
      </c>
      <c r="G100" s="227" t="s">
        <v>1789</v>
      </c>
      <c r="H100" s="351" t="s">
        <v>1166</v>
      </c>
      <c r="I100" s="351" t="s">
        <v>306</v>
      </c>
      <c r="J100" s="351" t="s">
        <v>1509</v>
      </c>
      <c r="K100" s="249">
        <v>42951</v>
      </c>
      <c r="L100" s="215" t="s">
        <v>1759</v>
      </c>
      <c r="M100" s="544">
        <v>1</v>
      </c>
      <c r="N100" s="510"/>
      <c r="O100" s="510">
        <v>1</v>
      </c>
      <c r="P100" s="1034"/>
      <c r="Q100" s="346" t="s">
        <v>6</v>
      </c>
      <c r="R100" s="347">
        <v>6</v>
      </c>
      <c r="S100" s="348"/>
      <c r="T100" s="348"/>
      <c r="U100" s="320" t="s">
        <v>1450</v>
      </c>
      <c r="V100" s="996"/>
      <c r="W100" s="986"/>
      <c r="Y100" s="340" t="str">
        <f t="shared" si="2"/>
        <v>Муниципальный округ Истра</v>
      </c>
      <c r="AC100"/>
    </row>
    <row r="101" spans="2:29" ht="48" customHeight="1">
      <c r="B101" s="1068"/>
      <c r="C101" s="1062"/>
      <c r="D101" s="1073"/>
      <c r="E101" s="1062"/>
      <c r="F101" s="351" t="s">
        <v>733</v>
      </c>
      <c r="G101" s="227" t="s">
        <v>1790</v>
      </c>
      <c r="H101" s="410" t="s">
        <v>1168</v>
      </c>
      <c r="I101" s="410" t="s">
        <v>306</v>
      </c>
      <c r="J101" s="410" t="s">
        <v>1510</v>
      </c>
      <c r="K101" s="249">
        <v>42226</v>
      </c>
      <c r="L101" s="215" t="s">
        <v>1759</v>
      </c>
      <c r="M101" s="544">
        <v>1</v>
      </c>
      <c r="N101" s="510"/>
      <c r="O101" s="510">
        <v>1</v>
      </c>
      <c r="P101" s="1034"/>
      <c r="Q101" s="346" t="s">
        <v>6</v>
      </c>
      <c r="R101" s="347">
        <v>6</v>
      </c>
      <c r="S101" s="348"/>
      <c r="T101" s="348"/>
      <c r="U101" s="320" t="s">
        <v>1452</v>
      </c>
      <c r="V101" s="996"/>
      <c r="W101" s="986"/>
      <c r="Y101" s="340" t="str">
        <f t="shared" si="2"/>
        <v>Муниципальный округ Истра</v>
      </c>
      <c r="AC101"/>
    </row>
    <row r="102" spans="2:29" ht="48" customHeight="1">
      <c r="B102" s="1068"/>
      <c r="C102" s="1062"/>
      <c r="D102" s="1073"/>
      <c r="E102" s="1062"/>
      <c r="F102" s="351" t="s">
        <v>733</v>
      </c>
      <c r="G102" s="227" t="s">
        <v>1791</v>
      </c>
      <c r="H102" s="410" t="s">
        <v>1169</v>
      </c>
      <c r="I102" s="410" t="s">
        <v>306</v>
      </c>
      <c r="J102" s="410" t="s">
        <v>1511</v>
      </c>
      <c r="K102" s="249">
        <v>42460</v>
      </c>
      <c r="L102" s="215" t="s">
        <v>1759</v>
      </c>
      <c r="M102" s="725">
        <v>1</v>
      </c>
      <c r="N102" s="513"/>
      <c r="O102" s="513">
        <v>1</v>
      </c>
      <c r="P102" s="1034"/>
      <c r="Q102" s="346" t="s">
        <v>6</v>
      </c>
      <c r="R102" s="347">
        <v>8.1999999999999993</v>
      </c>
      <c r="S102" s="348"/>
      <c r="T102" s="348"/>
      <c r="U102" s="320" t="s">
        <v>1451</v>
      </c>
      <c r="V102" s="996"/>
      <c r="W102" s="986"/>
      <c r="Y102" s="340" t="str">
        <f t="shared" si="2"/>
        <v>Муниципальный округ Истра</v>
      </c>
      <c r="AC102"/>
    </row>
    <row r="103" spans="2:29" ht="72">
      <c r="B103" s="1068"/>
      <c r="C103" s="1062"/>
      <c r="D103" s="1074"/>
      <c r="E103" s="1062"/>
      <c r="F103" s="351" t="s">
        <v>733</v>
      </c>
      <c r="G103" s="227" t="s">
        <v>1358</v>
      </c>
      <c r="H103" s="410" t="s">
        <v>1166</v>
      </c>
      <c r="I103" s="410" t="s">
        <v>306</v>
      </c>
      <c r="J103" s="410" t="s">
        <v>1512</v>
      </c>
      <c r="K103" s="266">
        <v>44027</v>
      </c>
      <c r="L103" s="740" t="s">
        <v>1760</v>
      </c>
      <c r="M103" s="229">
        <v>1</v>
      </c>
      <c r="N103" s="801"/>
      <c r="O103" s="801">
        <v>0</v>
      </c>
      <c r="P103" s="1034"/>
      <c r="Q103" s="346" t="s">
        <v>6</v>
      </c>
      <c r="R103" s="347">
        <v>8.1999999999999993</v>
      </c>
      <c r="S103" s="348"/>
      <c r="T103" s="348" t="s">
        <v>1762</v>
      </c>
      <c r="U103" s="320" t="s">
        <v>904</v>
      </c>
      <c r="V103" s="996"/>
      <c r="W103" s="986"/>
      <c r="Y103" s="340" t="str">
        <f t="shared" si="2"/>
        <v>Муниципальный округ Истра</v>
      </c>
      <c r="AC103"/>
    </row>
    <row r="104" spans="2:29" ht="15" customHeight="1">
      <c r="B104" s="205" t="s">
        <v>572</v>
      </c>
      <c r="C104" s="206"/>
      <c r="D104" s="207">
        <f>D105</f>
        <v>66093</v>
      </c>
      <c r="E104" s="206"/>
      <c r="F104" s="426"/>
      <c r="G104" s="327"/>
      <c r="H104" s="425"/>
      <c r="I104" s="425"/>
      <c r="J104" s="425"/>
      <c r="K104" s="704"/>
      <c r="L104" s="741"/>
      <c r="M104" s="208">
        <f>SUMIF(Q105:Q107,"действующий",M105:M107)+SUMIF(Q105:Q107,"планируемый к открытию",M105:M107)</f>
        <v>14</v>
      </c>
      <c r="N104" s="295">
        <f>SUMIF(Q105:Q107,"действующий",N105:N107)+SUMIF(Q105:Q107,"планируемый к открытию",N105:N107)</f>
        <v>0</v>
      </c>
      <c r="O104" s="295">
        <f>SUMIF(Q105:Q107,"действующий",O105:O107)+SUMIF(Q105:Q107,"планируемый к открытию",O105:O107)</f>
        <v>7</v>
      </c>
      <c r="P104" s="295" t="str">
        <f>P105</f>
        <v>0</v>
      </c>
      <c r="Q104" s="208"/>
      <c r="R104" s="211"/>
      <c r="S104" s="211"/>
      <c r="T104" s="211"/>
      <c r="U104" s="212"/>
      <c r="V104" s="213">
        <f>W104/D104</f>
        <v>1</v>
      </c>
      <c r="W104" s="214">
        <f>W105</f>
        <v>66093</v>
      </c>
      <c r="Y104" s="340" t="str">
        <f t="shared" si="2"/>
        <v/>
      </c>
      <c r="AC104"/>
    </row>
    <row r="105" spans="2:29" s="1138" customFormat="1" ht="72" customHeight="1">
      <c r="B105" s="1188">
        <f>B95+1</f>
        <v>17</v>
      </c>
      <c r="C105" s="1189" t="s">
        <v>1104</v>
      </c>
      <c r="D105" s="1190">
        <v>66093</v>
      </c>
      <c r="E105" s="1189" t="s">
        <v>1067</v>
      </c>
      <c r="F105" s="1153" t="s">
        <v>732</v>
      </c>
      <c r="G105" s="1157" t="s">
        <v>74</v>
      </c>
      <c r="H105" s="416" t="s">
        <v>1307</v>
      </c>
      <c r="I105" s="351" t="s">
        <v>795</v>
      </c>
      <c r="J105" s="416" t="s">
        <v>1513</v>
      </c>
      <c r="K105" s="250">
        <v>41268</v>
      </c>
      <c r="L105" s="308" t="s">
        <v>1759</v>
      </c>
      <c r="M105" s="253">
        <v>8</v>
      </c>
      <c r="N105" s="782"/>
      <c r="O105" s="782">
        <v>3</v>
      </c>
      <c r="P105" s="1034" t="str">
        <f>IF(V105&lt;1,ROUNDUP((D105-W105)/5000,0),"0")</f>
        <v>0</v>
      </c>
      <c r="Q105" s="346" t="s">
        <v>6</v>
      </c>
      <c r="R105" s="350">
        <v>90</v>
      </c>
      <c r="S105" s="348" t="s">
        <v>609</v>
      </c>
      <c r="T105" s="348" t="s">
        <v>773</v>
      </c>
      <c r="U105" s="1193" t="s">
        <v>31</v>
      </c>
      <c r="V105" s="1064">
        <f>W105/D105</f>
        <v>1</v>
      </c>
      <c r="W105" s="1065">
        <f>IF(SUMIF(Q105:Q107,"действующий",M105:M107)*5000/D105&gt;1,D105,SUMIF(Q105:Q107,"действующий",M105:M107)*5000)</f>
        <v>66093</v>
      </c>
      <c r="Y105" s="340" t="str">
        <f t="shared" si="2"/>
        <v>Городской округ Кашира</v>
      </c>
      <c r="Z105" s="340"/>
      <c r="AC105" s="1181"/>
    </row>
    <row r="106" spans="2:29" s="1138" customFormat="1" ht="72" customHeight="1">
      <c r="B106" s="1150"/>
      <c r="C106" s="1155"/>
      <c r="D106" s="1192"/>
      <c r="E106" s="1155"/>
      <c r="F106" s="1153" t="s">
        <v>732</v>
      </c>
      <c r="G106" s="1157" t="s">
        <v>1384</v>
      </c>
      <c r="H106" s="416" t="s">
        <v>1306</v>
      </c>
      <c r="I106" s="351" t="s">
        <v>795</v>
      </c>
      <c r="J106" s="416" t="s">
        <v>1774</v>
      </c>
      <c r="K106" s="250">
        <v>43780</v>
      </c>
      <c r="L106" s="308" t="s">
        <v>1759</v>
      </c>
      <c r="M106" s="253">
        <v>5</v>
      </c>
      <c r="N106" s="508"/>
      <c r="O106" s="508">
        <v>3</v>
      </c>
      <c r="P106" s="1034"/>
      <c r="Q106" s="346" t="s">
        <v>6</v>
      </c>
      <c r="R106" s="350">
        <v>120</v>
      </c>
      <c r="S106" s="348" t="s">
        <v>612</v>
      </c>
      <c r="T106" s="348" t="s">
        <v>901</v>
      </c>
      <c r="U106" s="1193" t="s">
        <v>31</v>
      </c>
      <c r="V106" s="996"/>
      <c r="W106" s="986"/>
      <c r="Y106" s="340" t="str">
        <f t="shared" si="2"/>
        <v>Городской округ Кашира</v>
      </c>
      <c r="Z106" s="340"/>
      <c r="AC106" s="1181"/>
    </row>
    <row r="107" spans="2:29" ht="48" customHeight="1">
      <c r="B107" s="1021"/>
      <c r="C107" s="1001"/>
      <c r="D107" s="1063"/>
      <c r="E107" s="1001"/>
      <c r="F107" s="343" t="s">
        <v>733</v>
      </c>
      <c r="G107" s="344" t="s">
        <v>1623</v>
      </c>
      <c r="H107" s="343" t="s">
        <v>1305</v>
      </c>
      <c r="I107" s="351" t="s">
        <v>795</v>
      </c>
      <c r="J107" s="343" t="s">
        <v>1514</v>
      </c>
      <c r="K107" s="250">
        <v>42186</v>
      </c>
      <c r="L107" s="308" t="s">
        <v>1759</v>
      </c>
      <c r="M107" s="253">
        <v>1</v>
      </c>
      <c r="N107" s="780"/>
      <c r="O107" s="780">
        <v>1</v>
      </c>
      <c r="P107" s="1034"/>
      <c r="Q107" s="346" t="s">
        <v>6</v>
      </c>
      <c r="R107" s="347">
        <v>16.239999999999998</v>
      </c>
      <c r="S107" s="348"/>
      <c r="T107" s="348"/>
      <c r="U107" s="841" t="s">
        <v>1491</v>
      </c>
      <c r="V107" s="996"/>
      <c r="W107" s="986"/>
      <c r="Y107" s="340" t="str">
        <f t="shared" si="2"/>
        <v>Городской округ Кашира</v>
      </c>
      <c r="AC107"/>
    </row>
    <row r="108" spans="2:29" ht="15" customHeight="1">
      <c r="B108" s="537" t="s">
        <v>784</v>
      </c>
      <c r="C108" s="535"/>
      <c r="D108" s="207">
        <f>SUM(D109:D112)</f>
        <v>149813</v>
      </c>
      <c r="E108" s="535"/>
      <c r="F108" s="289"/>
      <c r="G108" s="481"/>
      <c r="H108" s="482"/>
      <c r="I108" s="482"/>
      <c r="J108" s="482"/>
      <c r="K108" s="482"/>
      <c r="L108" s="744"/>
      <c r="M108" s="208">
        <f>SUMIF(Q109:Q112,"действующий",M109:M112)+SUMIF(Q109:Q112,"планируемый к открытию",M109:M112)</f>
        <v>31</v>
      </c>
      <c r="N108" s="295">
        <f>SUMIF(Q109:Q112,"действующий",N109:N112)+SUMIF(Q109:Q112,"планируемый к открытию",N109:N112)</f>
        <v>2</v>
      </c>
      <c r="O108" s="295">
        <f>SUMIF(Q109:Q112,"действующий",O109:O112)+SUMIF(Q109:Q112,"планируемый к открытию",O109:O112)</f>
        <v>14</v>
      </c>
      <c r="P108" s="304" t="str">
        <f>P109</f>
        <v>0</v>
      </c>
      <c r="Q108" s="296"/>
      <c r="R108" s="290"/>
      <c r="S108" s="290"/>
      <c r="T108" s="290"/>
      <c r="U108" s="291"/>
      <c r="V108" s="292">
        <f>W108/D108</f>
        <v>1</v>
      </c>
      <c r="W108" s="293">
        <f>SUM(W109:W112)</f>
        <v>149813</v>
      </c>
      <c r="Y108" s="340" t="str">
        <f t="shared" si="2"/>
        <v/>
      </c>
      <c r="AC108"/>
    </row>
    <row r="109" spans="2:29" s="1138" customFormat="1" ht="72" customHeight="1">
      <c r="B109" s="1188">
        <f>B105+1</f>
        <v>18</v>
      </c>
      <c r="C109" s="1189" t="s">
        <v>1105</v>
      </c>
      <c r="D109" s="1152">
        <v>149813</v>
      </c>
      <c r="E109" s="1189" t="s">
        <v>1068</v>
      </c>
      <c r="F109" s="1153" t="s">
        <v>732</v>
      </c>
      <c r="G109" s="1157" t="s">
        <v>1310</v>
      </c>
      <c r="H109" s="416" t="s">
        <v>1308</v>
      </c>
      <c r="I109" s="416" t="s">
        <v>341</v>
      </c>
      <c r="J109" s="416" t="s">
        <v>342</v>
      </c>
      <c r="K109" s="250">
        <v>40683</v>
      </c>
      <c r="L109" s="308" t="s">
        <v>1759</v>
      </c>
      <c r="M109" s="418">
        <v>26</v>
      </c>
      <c r="N109" s="323">
        <v>2</v>
      </c>
      <c r="O109" s="323">
        <v>12</v>
      </c>
      <c r="P109" s="1007" t="str">
        <f>IF(V109&lt;1,ROUNDUP((D109-W109)/5000,0),"0")</f>
        <v>0</v>
      </c>
      <c r="Q109" s="346" t="s">
        <v>6</v>
      </c>
      <c r="R109" s="350">
        <v>438.8</v>
      </c>
      <c r="S109" s="348" t="s">
        <v>610</v>
      </c>
      <c r="T109" s="348" t="s">
        <v>773</v>
      </c>
      <c r="U109" s="1160" t="s">
        <v>31</v>
      </c>
      <c r="V109" s="1089">
        <f>W109/D109</f>
        <v>1</v>
      </c>
      <c r="W109" s="1065">
        <f>IF(SUMIF(Q109:Q112,"действующий",M109:M112)*5000/D109&gt;1,D109,SUMIF(Q109:Q112,"действующий",M109:M112)*5000)</f>
        <v>149813</v>
      </c>
      <c r="Y109" s="340" t="str">
        <f t="shared" si="2"/>
        <v>Городской округ Клин</v>
      </c>
      <c r="Z109" s="340"/>
      <c r="AC109" s="1181"/>
    </row>
    <row r="110" spans="2:29" ht="36" customHeight="1">
      <c r="B110" s="1030"/>
      <c r="C110" s="1001"/>
      <c r="D110" s="1040"/>
      <c r="E110" s="1001"/>
      <c r="F110" s="343" t="s">
        <v>733</v>
      </c>
      <c r="G110" s="227" t="s">
        <v>1658</v>
      </c>
      <c r="H110" s="416" t="s">
        <v>1309</v>
      </c>
      <c r="I110" s="416" t="s">
        <v>341</v>
      </c>
      <c r="J110" s="416" t="s">
        <v>1665</v>
      </c>
      <c r="K110" s="250">
        <v>42186</v>
      </c>
      <c r="L110" s="308" t="s">
        <v>1759</v>
      </c>
      <c r="M110" s="221">
        <v>3</v>
      </c>
      <c r="N110" s="358"/>
      <c r="O110" s="358">
        <v>1</v>
      </c>
      <c r="P110" s="1007"/>
      <c r="Q110" s="346" t="s">
        <v>6</v>
      </c>
      <c r="R110" s="347"/>
      <c r="S110" s="348"/>
      <c r="T110" s="348" t="s">
        <v>773</v>
      </c>
      <c r="U110" s="320" t="s">
        <v>821</v>
      </c>
      <c r="V110" s="995"/>
      <c r="W110" s="986"/>
      <c r="Y110" s="340" t="str">
        <f t="shared" si="2"/>
        <v>Городской округ Клин</v>
      </c>
      <c r="AC110"/>
    </row>
    <row r="111" spans="2:29" ht="48" customHeight="1">
      <c r="B111" s="1030"/>
      <c r="C111" s="1001"/>
      <c r="D111" s="1040"/>
      <c r="E111" s="1001"/>
      <c r="F111" s="343" t="s">
        <v>733</v>
      </c>
      <c r="G111" s="264" t="s">
        <v>877</v>
      </c>
      <c r="H111" s="257" t="s">
        <v>1309</v>
      </c>
      <c r="I111" s="257" t="s">
        <v>341</v>
      </c>
      <c r="J111" s="257" t="s">
        <v>343</v>
      </c>
      <c r="K111" s="250">
        <v>42186</v>
      </c>
      <c r="L111" s="308" t="s">
        <v>1759</v>
      </c>
      <c r="M111" s="221">
        <v>1</v>
      </c>
      <c r="N111" s="358"/>
      <c r="O111" s="358">
        <v>1</v>
      </c>
      <c r="P111" s="1007"/>
      <c r="Q111" s="346" t="s">
        <v>6</v>
      </c>
      <c r="R111" s="347"/>
      <c r="S111" s="348"/>
      <c r="T111" s="348"/>
      <c r="U111" s="839" t="s">
        <v>822</v>
      </c>
      <c r="V111" s="995"/>
      <c r="W111" s="986"/>
      <c r="Y111" s="340" t="str">
        <f t="shared" si="2"/>
        <v>Городской округ Клин</v>
      </c>
      <c r="AC111"/>
    </row>
    <row r="112" spans="2:29" ht="77.25" customHeight="1">
      <c r="B112" s="1030"/>
      <c r="C112" s="1001"/>
      <c r="D112" s="1041"/>
      <c r="E112" s="1001"/>
      <c r="F112" s="343" t="s">
        <v>733</v>
      </c>
      <c r="G112" s="264" t="s">
        <v>1707</v>
      </c>
      <c r="H112" s="683" t="s">
        <v>1309</v>
      </c>
      <c r="I112" s="257" t="s">
        <v>341</v>
      </c>
      <c r="J112" s="257" t="s">
        <v>1708</v>
      </c>
      <c r="K112" s="345">
        <v>45689</v>
      </c>
      <c r="L112" s="740" t="s">
        <v>1760</v>
      </c>
      <c r="M112" s="358">
        <v>1</v>
      </c>
      <c r="N112" s="784"/>
      <c r="O112" s="784"/>
      <c r="P112" s="1007"/>
      <c r="Q112" s="346" t="s">
        <v>6</v>
      </c>
      <c r="R112" s="347"/>
      <c r="S112" s="348"/>
      <c r="T112" s="348" t="s">
        <v>1762</v>
      </c>
      <c r="U112" s="839" t="s">
        <v>1714</v>
      </c>
      <c r="V112" s="995"/>
      <c r="W112" s="986"/>
      <c r="Y112" s="340" t="str">
        <f t="shared" si="2"/>
        <v>Городской округ Клин</v>
      </c>
      <c r="AC112"/>
    </row>
    <row r="113" spans="2:29" ht="15" customHeight="1">
      <c r="B113" s="205" t="s">
        <v>653</v>
      </c>
      <c r="C113" s="206"/>
      <c r="D113" s="207">
        <f>D114</f>
        <v>215146</v>
      </c>
      <c r="E113" s="206"/>
      <c r="F113" s="426"/>
      <c r="G113" s="327"/>
      <c r="H113" s="425"/>
      <c r="I113" s="425"/>
      <c r="J113" s="425"/>
      <c r="K113" s="704"/>
      <c r="L113" s="741"/>
      <c r="M113" s="208">
        <f>SUMIF(Q114:Q124,"действующий",M114:M124)+SUMIF(Q114:Q124,"планируемый к открытию",M114:M124)</f>
        <v>44</v>
      </c>
      <c r="N113" s="295">
        <f>SUMIF(Q114:Q124,"действующий",N114:N124)+SUMIF(Q114:Q124,"планируемый к открытию",N114:N124)</f>
        <v>2</v>
      </c>
      <c r="O113" s="295">
        <f>SUMIF(Q114:Q124,"действующий",O114:O124)+SUMIF(Q114:Q124,"планируемый к открытию",O114:O124)</f>
        <v>28</v>
      </c>
      <c r="P113" s="295" t="str">
        <f>P114</f>
        <v>0</v>
      </c>
      <c r="Q113" s="208"/>
      <c r="R113" s="211"/>
      <c r="S113" s="211"/>
      <c r="T113" s="211"/>
      <c r="U113" s="212"/>
      <c r="V113" s="213">
        <f>W113/D113</f>
        <v>1</v>
      </c>
      <c r="W113" s="214">
        <f>W114</f>
        <v>215146</v>
      </c>
      <c r="Y113" s="340" t="str">
        <f t="shared" si="2"/>
        <v/>
      </c>
      <c r="AC113"/>
    </row>
    <row r="114" spans="2:29" s="1138" customFormat="1" ht="72" customHeight="1">
      <c r="B114" s="1139">
        <f>B109+1</f>
        <v>19</v>
      </c>
      <c r="C114" s="1168" t="s">
        <v>1106</v>
      </c>
      <c r="D114" s="1183">
        <v>215146</v>
      </c>
      <c r="E114" s="1168" t="s">
        <v>1069</v>
      </c>
      <c r="F114" s="1143" t="s">
        <v>732</v>
      </c>
      <c r="G114" s="1148" t="s">
        <v>985</v>
      </c>
      <c r="H114" s="406" t="s">
        <v>1723</v>
      </c>
      <c r="I114" s="343" t="s">
        <v>793</v>
      </c>
      <c r="J114" s="406" t="s">
        <v>78</v>
      </c>
      <c r="K114" s="718">
        <v>41465</v>
      </c>
      <c r="L114" s="308" t="s">
        <v>1759</v>
      </c>
      <c r="M114" s="729">
        <v>35</v>
      </c>
      <c r="N114" s="815"/>
      <c r="O114" s="815">
        <v>14</v>
      </c>
      <c r="P114" s="1018" t="str">
        <f>IF(V114&lt;1,ROUNDUP((D114-W114)/5000,0),"0")</f>
        <v>0</v>
      </c>
      <c r="Q114" s="407" t="s">
        <v>6</v>
      </c>
      <c r="R114" s="356">
        <v>230.1</v>
      </c>
      <c r="S114" s="348" t="s">
        <v>610</v>
      </c>
      <c r="T114" s="348" t="s">
        <v>773</v>
      </c>
      <c r="U114" s="1170" t="s">
        <v>31</v>
      </c>
      <c r="V114" s="1029">
        <f>W114/D114</f>
        <v>1</v>
      </c>
      <c r="W114" s="1003">
        <f>IF(SUMIF(Q114:Q124,"действующий",M114:M124)*5000/D114&gt;1,D114,SUMIF(Q114:Q124,"действующий",M114:M124)*5000)</f>
        <v>215146</v>
      </c>
      <c r="Y114" s="340" t="str">
        <f t="shared" si="2"/>
        <v xml:space="preserve"> Городской округ Коломна</v>
      </c>
      <c r="Z114" s="340"/>
      <c r="AC114" s="1181"/>
    </row>
    <row r="115" spans="2:29" ht="72" customHeight="1">
      <c r="B115" s="1015"/>
      <c r="C115" s="1058"/>
      <c r="D115" s="1009"/>
      <c r="E115" s="1058"/>
      <c r="F115" s="854" t="s">
        <v>1773</v>
      </c>
      <c r="G115" s="355" t="s">
        <v>1836</v>
      </c>
      <c r="H115" s="854" t="s">
        <v>1723</v>
      </c>
      <c r="I115" s="343" t="s">
        <v>793</v>
      </c>
      <c r="J115" s="854" t="s">
        <v>78</v>
      </c>
      <c r="K115" s="718">
        <v>41465</v>
      </c>
      <c r="L115" s="308" t="s">
        <v>1761</v>
      </c>
      <c r="M115" s="729"/>
      <c r="N115" s="815">
        <v>2</v>
      </c>
      <c r="O115" s="815"/>
      <c r="P115" s="1018"/>
      <c r="Q115" s="853" t="s">
        <v>6</v>
      </c>
      <c r="R115" s="356"/>
      <c r="S115" s="348"/>
      <c r="T115" s="348" t="s">
        <v>1837</v>
      </c>
      <c r="U115" s="313" t="s">
        <v>1838</v>
      </c>
      <c r="V115" s="1029"/>
      <c r="W115" s="1003"/>
      <c r="Y115" s="340" t="str">
        <f t="shared" si="2"/>
        <v xml:space="preserve"> Городской округ Коломна</v>
      </c>
      <c r="AC115"/>
    </row>
    <row r="116" spans="2:29" s="1138" customFormat="1" ht="72" customHeight="1">
      <c r="B116" s="1139"/>
      <c r="C116" s="1168"/>
      <c r="D116" s="1194"/>
      <c r="E116" s="1168"/>
      <c r="F116" s="1195" t="s">
        <v>732</v>
      </c>
      <c r="G116" s="1144" t="s">
        <v>981</v>
      </c>
      <c r="H116" s="508" t="s">
        <v>1342</v>
      </c>
      <c r="I116" s="343" t="s">
        <v>793</v>
      </c>
      <c r="J116" s="381" t="s">
        <v>1517</v>
      </c>
      <c r="K116" s="721">
        <v>41634</v>
      </c>
      <c r="L116" s="382" t="s">
        <v>1759</v>
      </c>
      <c r="M116" s="726">
        <v>8</v>
      </c>
      <c r="N116" s="510"/>
      <c r="O116" s="510">
        <v>6</v>
      </c>
      <c r="P116" s="1019"/>
      <c r="Q116" s="509" t="s">
        <v>6</v>
      </c>
      <c r="R116" s="356">
        <v>129.5</v>
      </c>
      <c r="S116" s="348" t="s">
        <v>609</v>
      </c>
      <c r="T116" s="348" t="s">
        <v>773</v>
      </c>
      <c r="U116" s="1170" t="s">
        <v>31</v>
      </c>
      <c r="V116" s="1029"/>
      <c r="W116" s="1003"/>
      <c r="Y116" s="340" t="str">
        <f t="shared" si="2"/>
        <v xml:space="preserve"> Городской округ Коломна</v>
      </c>
      <c r="Z116" s="340"/>
      <c r="AC116" s="1181"/>
    </row>
    <row r="117" spans="2:29" ht="72">
      <c r="B117" s="1015"/>
      <c r="C117" s="1058"/>
      <c r="D117" s="1009"/>
      <c r="E117" s="1058"/>
      <c r="F117" s="342" t="s">
        <v>733</v>
      </c>
      <c r="G117" s="341" t="s">
        <v>1725</v>
      </c>
      <c r="H117" s="682" t="s">
        <v>1724</v>
      </c>
      <c r="I117" s="343" t="s">
        <v>793</v>
      </c>
      <c r="J117" s="381" t="s">
        <v>1726</v>
      </c>
      <c r="K117" s="382">
        <v>45698</v>
      </c>
      <c r="L117" s="740" t="s">
        <v>1760</v>
      </c>
      <c r="M117" s="686">
        <v>1</v>
      </c>
      <c r="N117" s="686"/>
      <c r="O117" s="686"/>
      <c r="P117" s="1019"/>
      <c r="Q117" s="685" t="s">
        <v>6</v>
      </c>
      <c r="R117" s="356"/>
      <c r="S117" s="348"/>
      <c r="T117" s="348" t="s">
        <v>1762</v>
      </c>
      <c r="U117" s="313" t="s">
        <v>1727</v>
      </c>
      <c r="V117" s="1029"/>
      <c r="W117" s="1003"/>
      <c r="Y117" s="340" t="str">
        <f t="shared" si="2"/>
        <v xml:space="preserve"> Городской округ Коломна</v>
      </c>
      <c r="AC117"/>
    </row>
    <row r="118" spans="2:29" ht="60.75" customHeight="1">
      <c r="B118" s="1015"/>
      <c r="C118" s="1058"/>
      <c r="D118" s="1009"/>
      <c r="E118" s="1058"/>
      <c r="F118" s="342" t="s">
        <v>1216</v>
      </c>
      <c r="G118" s="355" t="s">
        <v>983</v>
      </c>
      <c r="H118" s="530" t="s">
        <v>1342</v>
      </c>
      <c r="I118" s="343" t="s">
        <v>793</v>
      </c>
      <c r="J118" s="381" t="s">
        <v>1518</v>
      </c>
      <c r="K118" s="721">
        <v>41634</v>
      </c>
      <c r="L118" s="382" t="s">
        <v>1759</v>
      </c>
      <c r="M118" s="726"/>
      <c r="N118" s="533"/>
      <c r="O118" s="533">
        <v>2</v>
      </c>
      <c r="P118" s="1019"/>
      <c r="Q118" s="527" t="s">
        <v>6</v>
      </c>
      <c r="R118" s="356"/>
      <c r="S118" s="348"/>
      <c r="T118" s="348" t="s">
        <v>773</v>
      </c>
      <c r="U118" s="313" t="s">
        <v>1813</v>
      </c>
      <c r="V118" s="1029"/>
      <c r="W118" s="1003"/>
      <c r="Y118" s="340" t="str">
        <f t="shared" si="2"/>
        <v xml:space="preserve"> Городской округ Коломна</v>
      </c>
      <c r="AC118"/>
    </row>
    <row r="119" spans="2:29" ht="48" customHeight="1">
      <c r="B119" s="1015"/>
      <c r="C119" s="1058"/>
      <c r="D119" s="1009"/>
      <c r="E119" s="1058"/>
      <c r="F119" s="342" t="s">
        <v>1216</v>
      </c>
      <c r="G119" s="355" t="s">
        <v>984</v>
      </c>
      <c r="H119" s="530" t="s">
        <v>1296</v>
      </c>
      <c r="I119" s="343" t="s">
        <v>793</v>
      </c>
      <c r="J119" s="530" t="s">
        <v>346</v>
      </c>
      <c r="K119" s="718">
        <v>42339</v>
      </c>
      <c r="L119" s="308" t="s">
        <v>1759</v>
      </c>
      <c r="M119" s="726"/>
      <c r="N119" s="533"/>
      <c r="O119" s="533">
        <v>1</v>
      </c>
      <c r="P119" s="1019"/>
      <c r="Q119" s="527" t="s">
        <v>6</v>
      </c>
      <c r="R119" s="356"/>
      <c r="S119" s="348"/>
      <c r="T119" s="348"/>
      <c r="U119" s="313" t="s">
        <v>1224</v>
      </c>
      <c r="V119" s="1029"/>
      <c r="W119" s="1003"/>
      <c r="Y119" s="340" t="str">
        <f t="shared" si="2"/>
        <v xml:space="preserve"> Городской округ Коломна</v>
      </c>
      <c r="AC119"/>
    </row>
    <row r="120" spans="2:29" ht="50.25" customHeight="1">
      <c r="B120" s="1015"/>
      <c r="C120" s="1058"/>
      <c r="D120" s="1009"/>
      <c r="E120" s="1058"/>
      <c r="F120" s="342" t="s">
        <v>1216</v>
      </c>
      <c r="G120" s="355" t="s">
        <v>976</v>
      </c>
      <c r="H120" s="530" t="s">
        <v>1297</v>
      </c>
      <c r="I120" s="343" t="s">
        <v>793</v>
      </c>
      <c r="J120" s="530" t="s">
        <v>1222</v>
      </c>
      <c r="K120" s="718">
        <v>42339</v>
      </c>
      <c r="L120" s="308" t="s">
        <v>1759</v>
      </c>
      <c r="M120" s="726"/>
      <c r="N120" s="533"/>
      <c r="O120" s="533">
        <v>1</v>
      </c>
      <c r="P120" s="1019"/>
      <c r="Q120" s="527" t="s">
        <v>6</v>
      </c>
      <c r="R120" s="356"/>
      <c r="S120" s="348"/>
      <c r="T120" s="348"/>
      <c r="U120" s="313" t="s">
        <v>1815</v>
      </c>
      <c r="V120" s="1029"/>
      <c r="W120" s="1003"/>
      <c r="Y120" s="340" t="str">
        <f t="shared" si="2"/>
        <v xml:space="preserve"> Городской округ Коломна</v>
      </c>
      <c r="AC120"/>
    </row>
    <row r="121" spans="2:29" ht="44.25" customHeight="1">
      <c r="B121" s="1015"/>
      <c r="C121" s="1058"/>
      <c r="D121" s="1009"/>
      <c r="E121" s="1058"/>
      <c r="F121" s="342" t="s">
        <v>1216</v>
      </c>
      <c r="G121" s="355" t="s">
        <v>977</v>
      </c>
      <c r="H121" s="530" t="s">
        <v>1298</v>
      </c>
      <c r="I121" s="343" t="s">
        <v>793</v>
      </c>
      <c r="J121" s="530" t="s">
        <v>358</v>
      </c>
      <c r="K121" s="718">
        <v>42339</v>
      </c>
      <c r="L121" s="308" t="s">
        <v>1759</v>
      </c>
      <c r="M121" s="726"/>
      <c r="N121" s="533"/>
      <c r="O121" s="533">
        <v>1</v>
      </c>
      <c r="P121" s="1019"/>
      <c r="Q121" s="527" t="s">
        <v>6</v>
      </c>
      <c r="R121" s="356"/>
      <c r="S121" s="348"/>
      <c r="T121" s="348"/>
      <c r="U121" s="313" t="s">
        <v>1224</v>
      </c>
      <c r="V121" s="1029"/>
      <c r="W121" s="1003"/>
      <c r="Y121" s="340" t="str">
        <f t="shared" si="2"/>
        <v xml:space="preserve"> Городской округ Коломна</v>
      </c>
      <c r="AC121"/>
    </row>
    <row r="122" spans="2:29" ht="45" customHeight="1">
      <c r="B122" s="1015"/>
      <c r="C122" s="1058"/>
      <c r="D122" s="1009"/>
      <c r="E122" s="1058"/>
      <c r="F122" s="342" t="s">
        <v>1216</v>
      </c>
      <c r="G122" s="355" t="s">
        <v>978</v>
      </c>
      <c r="H122" s="530" t="s">
        <v>1299</v>
      </c>
      <c r="I122" s="343" t="s">
        <v>793</v>
      </c>
      <c r="J122" s="530" t="s">
        <v>1515</v>
      </c>
      <c r="K122" s="718">
        <v>42339</v>
      </c>
      <c r="L122" s="308" t="s">
        <v>1759</v>
      </c>
      <c r="M122" s="726"/>
      <c r="N122" s="533"/>
      <c r="O122" s="533">
        <v>1</v>
      </c>
      <c r="P122" s="1019"/>
      <c r="Q122" s="527" t="s">
        <v>6</v>
      </c>
      <c r="R122" s="356"/>
      <c r="S122" s="348"/>
      <c r="T122" s="348"/>
      <c r="U122" s="313" t="s">
        <v>1225</v>
      </c>
      <c r="V122" s="1029"/>
      <c r="W122" s="1003"/>
      <c r="Y122" s="340" t="str">
        <f t="shared" si="2"/>
        <v xml:space="preserve"> Городской округ Коломна</v>
      </c>
      <c r="AC122"/>
    </row>
    <row r="123" spans="2:29" ht="51" customHeight="1">
      <c r="B123" s="1015"/>
      <c r="C123" s="1058"/>
      <c r="D123" s="1009"/>
      <c r="E123" s="1058"/>
      <c r="F123" s="342" t="s">
        <v>1216</v>
      </c>
      <c r="G123" s="355" t="s">
        <v>979</v>
      </c>
      <c r="H123" s="530" t="s">
        <v>1300</v>
      </c>
      <c r="I123" s="343" t="s">
        <v>793</v>
      </c>
      <c r="J123" s="530" t="s">
        <v>366</v>
      </c>
      <c r="K123" s="718">
        <v>42339</v>
      </c>
      <c r="L123" s="308" t="s">
        <v>1759</v>
      </c>
      <c r="M123" s="726"/>
      <c r="N123" s="533"/>
      <c r="O123" s="533">
        <v>1</v>
      </c>
      <c r="P123" s="1019"/>
      <c r="Q123" s="527" t="s">
        <v>6</v>
      </c>
      <c r="R123" s="356"/>
      <c r="S123" s="348"/>
      <c r="T123" s="348"/>
      <c r="U123" s="313" t="s">
        <v>1225</v>
      </c>
      <c r="V123" s="1029"/>
      <c r="W123" s="1003"/>
      <c r="Y123" s="340" t="str">
        <f t="shared" si="2"/>
        <v xml:space="preserve"> Городской округ Коломна</v>
      </c>
      <c r="AC123"/>
    </row>
    <row r="124" spans="2:29" ht="56.25" customHeight="1">
      <c r="B124" s="1015"/>
      <c r="C124" s="1058"/>
      <c r="D124" s="1009"/>
      <c r="E124" s="1058"/>
      <c r="F124" s="342" t="s">
        <v>1216</v>
      </c>
      <c r="G124" s="355" t="s">
        <v>980</v>
      </c>
      <c r="H124" s="530" t="s">
        <v>1301</v>
      </c>
      <c r="I124" s="343" t="s">
        <v>793</v>
      </c>
      <c r="J124" s="530" t="s">
        <v>1516</v>
      </c>
      <c r="K124" s="718">
        <v>42339</v>
      </c>
      <c r="L124" s="308" t="s">
        <v>1759</v>
      </c>
      <c r="M124" s="726"/>
      <c r="N124" s="802"/>
      <c r="O124" s="802">
        <v>1</v>
      </c>
      <c r="P124" s="1037"/>
      <c r="Q124" s="527" t="s">
        <v>6</v>
      </c>
      <c r="R124" s="356"/>
      <c r="S124" s="348"/>
      <c r="T124" s="348" t="s">
        <v>1223</v>
      </c>
      <c r="U124" s="313" t="s">
        <v>1226</v>
      </c>
      <c r="V124" s="1029"/>
      <c r="W124" s="1003"/>
      <c r="Y124" s="340" t="str">
        <f t="shared" si="2"/>
        <v xml:space="preserve"> Городской округ Коломна</v>
      </c>
      <c r="AC124"/>
    </row>
    <row r="125" spans="2:29" ht="15" customHeight="1">
      <c r="B125" s="205" t="s">
        <v>573</v>
      </c>
      <c r="C125" s="237"/>
      <c r="D125" s="238">
        <f>D126</f>
        <v>226477</v>
      </c>
      <c r="E125" s="237"/>
      <c r="F125" s="239"/>
      <c r="G125" s="240"/>
      <c r="H125" s="241"/>
      <c r="I125" s="241"/>
      <c r="J125" s="241"/>
      <c r="K125" s="706"/>
      <c r="L125" s="741"/>
      <c r="M125" s="242">
        <f>SUMIF(Q126:Q130,"действующий",M126:M130)+SUMIF(Q126:Q130,"планируемый к открытию",M126:M130)</f>
        <v>46</v>
      </c>
      <c r="N125" s="295">
        <f>SUMIF(Q126:Q130,"действующий",N126:N130)+SUMIF(Q126:Q130,"планируемый к открытию",N126:N130)</f>
        <v>2</v>
      </c>
      <c r="O125" s="295">
        <f>SUMIF(Q126:Q130,"действующий",O126:O130)+SUMIF(Q126:Q130,"планируемый к открытию",O126:O130)</f>
        <v>23</v>
      </c>
      <c r="P125" s="295" t="str">
        <f>P126</f>
        <v>0</v>
      </c>
      <c r="Q125" s="242"/>
      <c r="R125" s="243"/>
      <c r="S125" s="243"/>
      <c r="T125" s="243"/>
      <c r="U125" s="244"/>
      <c r="V125" s="245">
        <f>W125/D125</f>
        <v>1</v>
      </c>
      <c r="W125" s="246">
        <f>W126</f>
        <v>226477</v>
      </c>
      <c r="Y125" s="340" t="str">
        <f t="shared" si="2"/>
        <v/>
      </c>
      <c r="AC125"/>
    </row>
    <row r="126" spans="2:29" s="1138" customFormat="1" ht="72" customHeight="1">
      <c r="B126" s="1188">
        <f>B114+1</f>
        <v>20</v>
      </c>
      <c r="C126" s="1196" t="s">
        <v>1107</v>
      </c>
      <c r="D126" s="1152">
        <v>226477</v>
      </c>
      <c r="E126" s="1196" t="s">
        <v>1070</v>
      </c>
      <c r="F126" s="1153" t="s">
        <v>732</v>
      </c>
      <c r="G126" s="1197" t="s">
        <v>1234</v>
      </c>
      <c r="H126" s="410" t="s">
        <v>1341</v>
      </c>
      <c r="I126" s="410" t="s">
        <v>79</v>
      </c>
      <c r="J126" s="610" t="s">
        <v>1519</v>
      </c>
      <c r="K126" s="249">
        <v>41619</v>
      </c>
      <c r="L126" s="215" t="s">
        <v>1759</v>
      </c>
      <c r="M126" s="544">
        <v>5</v>
      </c>
      <c r="N126" s="816"/>
      <c r="O126" s="548">
        <v>3</v>
      </c>
      <c r="P126" s="993" t="str">
        <f>IF(V126&lt;1,ROUNDUP((D126-W126)/5000,0),"0")</f>
        <v>0</v>
      </c>
      <c r="Q126" s="346" t="s">
        <v>6</v>
      </c>
      <c r="R126" s="350">
        <v>92.7</v>
      </c>
      <c r="S126" s="348"/>
      <c r="T126" s="348" t="s">
        <v>773</v>
      </c>
      <c r="U126" s="1160" t="s">
        <v>31</v>
      </c>
      <c r="V126" s="1064">
        <f>W126/D126</f>
        <v>1</v>
      </c>
      <c r="W126" s="1065">
        <f>IF(SUMIF(Q126:Q130,"действующий",M126:M130)*5000/D126&gt;1,D126,SUMIF(Q126:Q130,"действующий",M126:M130)*5000)</f>
        <v>226477</v>
      </c>
      <c r="Y126" s="340" t="str">
        <f t="shared" si="2"/>
        <v>Городской округ Королёв</v>
      </c>
      <c r="Z126" s="340"/>
      <c r="AC126" s="1181"/>
    </row>
    <row r="127" spans="2:29" s="1138" customFormat="1" ht="72" customHeight="1">
      <c r="B127" s="1159"/>
      <c r="C127" s="1198"/>
      <c r="D127" s="1156"/>
      <c r="E127" s="1198"/>
      <c r="F127" s="1153" t="s">
        <v>732</v>
      </c>
      <c r="G127" s="1197" t="s">
        <v>1235</v>
      </c>
      <c r="H127" s="410" t="s">
        <v>1302</v>
      </c>
      <c r="I127" s="410" t="s">
        <v>79</v>
      </c>
      <c r="J127" s="610" t="s">
        <v>1523</v>
      </c>
      <c r="K127" s="249">
        <v>42361</v>
      </c>
      <c r="L127" s="215" t="s">
        <v>1759</v>
      </c>
      <c r="M127" s="544">
        <v>25</v>
      </c>
      <c r="N127" s="510">
        <v>2</v>
      </c>
      <c r="O127" s="228">
        <v>10</v>
      </c>
      <c r="P127" s="993"/>
      <c r="Q127" s="346" t="s">
        <v>6</v>
      </c>
      <c r="R127" s="350">
        <v>458.5</v>
      </c>
      <c r="S127" s="348" t="s">
        <v>783</v>
      </c>
      <c r="T127" s="348" t="s">
        <v>771</v>
      </c>
      <c r="U127" s="1160" t="s">
        <v>31</v>
      </c>
      <c r="V127" s="996"/>
      <c r="W127" s="986"/>
      <c r="Y127" s="340" t="str">
        <f t="shared" si="2"/>
        <v>Городской округ Королёв</v>
      </c>
      <c r="Z127" s="340"/>
      <c r="AC127" s="1181"/>
    </row>
    <row r="128" spans="2:29" s="1138" customFormat="1" ht="72" customHeight="1">
      <c r="B128" s="1159"/>
      <c r="C128" s="1198"/>
      <c r="D128" s="1156"/>
      <c r="E128" s="1198"/>
      <c r="F128" s="1153" t="s">
        <v>732</v>
      </c>
      <c r="G128" s="1197" t="s">
        <v>1236</v>
      </c>
      <c r="H128" s="410" t="s">
        <v>1341</v>
      </c>
      <c r="I128" s="410" t="s">
        <v>79</v>
      </c>
      <c r="J128" s="410" t="s">
        <v>1520</v>
      </c>
      <c r="K128" s="249">
        <v>41999</v>
      </c>
      <c r="L128" s="215" t="s">
        <v>1759</v>
      </c>
      <c r="M128" s="544">
        <v>9</v>
      </c>
      <c r="N128" s="510"/>
      <c r="O128" s="228">
        <v>4</v>
      </c>
      <c r="P128" s="993"/>
      <c r="Q128" s="346" t="s">
        <v>6</v>
      </c>
      <c r="R128" s="324">
        <v>200.4</v>
      </c>
      <c r="S128" s="366" t="s">
        <v>609</v>
      </c>
      <c r="T128" s="321" t="s">
        <v>773</v>
      </c>
      <c r="U128" s="1199" t="s">
        <v>31</v>
      </c>
      <c r="V128" s="996"/>
      <c r="W128" s="986"/>
      <c r="Y128" s="340" t="str">
        <f t="shared" si="2"/>
        <v>Городской округ Королёв</v>
      </c>
      <c r="Z128" s="340"/>
      <c r="AC128" s="1181"/>
    </row>
    <row r="129" spans="2:29" s="1138" customFormat="1" ht="72" customHeight="1">
      <c r="B129" s="1159"/>
      <c r="C129" s="1198"/>
      <c r="D129" s="1156"/>
      <c r="E129" s="1198"/>
      <c r="F129" s="1153" t="s">
        <v>732</v>
      </c>
      <c r="G129" s="1197" t="s">
        <v>1237</v>
      </c>
      <c r="H129" s="410" t="s">
        <v>1341</v>
      </c>
      <c r="I129" s="410" t="s">
        <v>79</v>
      </c>
      <c r="J129" s="410" t="s">
        <v>1521</v>
      </c>
      <c r="K129" s="249">
        <v>43378</v>
      </c>
      <c r="L129" s="215" t="s">
        <v>1759</v>
      </c>
      <c r="M129" s="544">
        <v>6</v>
      </c>
      <c r="N129" s="510"/>
      <c r="O129" s="228">
        <v>3</v>
      </c>
      <c r="P129" s="993"/>
      <c r="Q129" s="346" t="s">
        <v>6</v>
      </c>
      <c r="R129" s="350">
        <v>110.9</v>
      </c>
      <c r="S129" s="348" t="s">
        <v>612</v>
      </c>
      <c r="T129" s="348" t="s">
        <v>797</v>
      </c>
      <c r="U129" s="1160" t="s">
        <v>31</v>
      </c>
      <c r="V129" s="996"/>
      <c r="W129" s="986"/>
      <c r="Y129" s="340" t="str">
        <f t="shared" si="2"/>
        <v>Городской округ Королёв</v>
      </c>
      <c r="Z129" s="340"/>
      <c r="AC129" s="1181"/>
    </row>
    <row r="130" spans="2:29" ht="86.25" customHeight="1">
      <c r="B130" s="1068"/>
      <c r="C130" s="1069"/>
      <c r="D130" s="1070"/>
      <c r="E130" s="1069"/>
      <c r="F130" s="351" t="s">
        <v>733</v>
      </c>
      <c r="G130" s="247" t="s">
        <v>1359</v>
      </c>
      <c r="H130" s="532" t="s">
        <v>890</v>
      </c>
      <c r="I130" s="532" t="s">
        <v>79</v>
      </c>
      <c r="J130" s="532" t="s">
        <v>1522</v>
      </c>
      <c r="K130" s="249">
        <v>43777</v>
      </c>
      <c r="L130" s="215" t="s">
        <v>1759</v>
      </c>
      <c r="M130" s="544">
        <v>1</v>
      </c>
      <c r="N130" s="802"/>
      <c r="O130" s="353">
        <v>3</v>
      </c>
      <c r="P130" s="993"/>
      <c r="Q130" s="346" t="s">
        <v>6</v>
      </c>
      <c r="R130" s="350">
        <v>43.4</v>
      </c>
      <c r="S130" s="348"/>
      <c r="T130" s="348"/>
      <c r="U130" s="379" t="s">
        <v>1453</v>
      </c>
      <c r="V130" s="996"/>
      <c r="W130" s="986"/>
      <c r="Y130" s="340" t="str">
        <f t="shared" si="2"/>
        <v>Городской округ Королёв</v>
      </c>
      <c r="AC130"/>
    </row>
    <row r="131" spans="2:29" ht="15" customHeight="1">
      <c r="B131" s="205" t="s">
        <v>574</v>
      </c>
      <c r="C131" s="206"/>
      <c r="D131" s="207">
        <f>D132</f>
        <v>75289</v>
      </c>
      <c r="E131" s="206"/>
      <c r="F131" s="426"/>
      <c r="G131" s="327"/>
      <c r="H131" s="425"/>
      <c r="I131" s="425"/>
      <c r="J131" s="425"/>
      <c r="K131" s="704"/>
      <c r="L131" s="741"/>
      <c r="M131" s="208">
        <f>SUMIF(Q132:Q134,"действующий",M132:M134)+SUMIF(Q132:Q134,"планируемый к открытию",M132:M134)</f>
        <v>14</v>
      </c>
      <c r="N131" s="295">
        <f>SUMIF(Q132:Q134,"действующий",N132:N134)+SUMIF(Q132:Q134,"планируемый к открытию",N132:N134)</f>
        <v>0</v>
      </c>
      <c r="O131" s="295">
        <f>SUMIF(Q132:Q134,"действующий",O132:O134)+SUMIF(Q132:Q134,"планируемый к открытию",O132:O134)</f>
        <v>7</v>
      </c>
      <c r="P131" s="295">
        <f>P132</f>
        <v>2</v>
      </c>
      <c r="Q131" s="208"/>
      <c r="R131" s="211"/>
      <c r="S131" s="211"/>
      <c r="T131" s="211"/>
      <c r="U131" s="212"/>
      <c r="V131" s="213">
        <f>W131/D131</f>
        <v>0.92975069399248234</v>
      </c>
      <c r="W131" s="214">
        <f>W132</f>
        <v>70000</v>
      </c>
      <c r="Y131" s="340" t="str">
        <f t="shared" si="2"/>
        <v/>
      </c>
      <c r="AC131"/>
    </row>
    <row r="132" spans="2:29" s="1138" customFormat="1" ht="84" customHeight="1">
      <c r="B132" s="1139">
        <f>B126+1</f>
        <v>21</v>
      </c>
      <c r="C132" s="1168" t="s">
        <v>1108</v>
      </c>
      <c r="D132" s="1183">
        <v>75289</v>
      </c>
      <c r="E132" s="1168" t="s">
        <v>1401</v>
      </c>
      <c r="F132" s="1143" t="s">
        <v>732</v>
      </c>
      <c r="G132" s="1148" t="s">
        <v>81</v>
      </c>
      <c r="H132" s="406" t="s">
        <v>1436</v>
      </c>
      <c r="I132" s="855" t="s">
        <v>1845</v>
      </c>
      <c r="J132" s="406" t="s">
        <v>1524</v>
      </c>
      <c r="K132" s="718">
        <v>42358</v>
      </c>
      <c r="L132" s="308" t="s">
        <v>1759</v>
      </c>
      <c r="M132" s="333">
        <v>8</v>
      </c>
      <c r="N132" s="797"/>
      <c r="O132" s="797">
        <v>3</v>
      </c>
      <c r="P132" s="1049">
        <f>IF(V132&lt;1,ROUNDUP((D132-W132)/5000,0),"0")</f>
        <v>2</v>
      </c>
      <c r="Q132" s="407" t="s">
        <v>6</v>
      </c>
      <c r="R132" s="356">
        <v>78.91</v>
      </c>
      <c r="S132" s="348" t="s">
        <v>611</v>
      </c>
      <c r="T132" s="348" t="s">
        <v>773</v>
      </c>
      <c r="U132" s="1170" t="s">
        <v>716</v>
      </c>
      <c r="V132" s="1029">
        <f>W132/D132</f>
        <v>0.92975069399248234</v>
      </c>
      <c r="W132" s="1003">
        <f>IF(SUMIF(Q132:Q134,"действующий",M132:M134)*5000/D132&gt;1,D132,SUMIF(Q132:Q134,"действующий",M132:M134)*5000)</f>
        <v>70000</v>
      </c>
      <c r="Y132" s="340" t="str">
        <f t="shared" si="2"/>
        <v>Городской округ Котельники</v>
      </c>
      <c r="Z132" s="340"/>
      <c r="AC132" s="1181"/>
    </row>
    <row r="133" spans="2:29" ht="84" customHeight="1">
      <c r="B133" s="1015"/>
      <c r="C133" s="1058"/>
      <c r="D133" s="1009"/>
      <c r="E133" s="1058"/>
      <c r="F133" s="508" t="s">
        <v>733</v>
      </c>
      <c r="G133" s="355" t="s">
        <v>845</v>
      </c>
      <c r="H133" s="508" t="s">
        <v>1437</v>
      </c>
      <c r="I133" s="855" t="s">
        <v>1845</v>
      </c>
      <c r="J133" s="609" t="s">
        <v>1525</v>
      </c>
      <c r="K133" s="718">
        <v>43417</v>
      </c>
      <c r="L133" s="308" t="s">
        <v>1759</v>
      </c>
      <c r="M133" s="726">
        <v>2</v>
      </c>
      <c r="N133" s="510"/>
      <c r="O133" s="510">
        <v>2</v>
      </c>
      <c r="P133" s="1049"/>
      <c r="Q133" s="509" t="s">
        <v>6</v>
      </c>
      <c r="R133" s="356">
        <v>17.399999999999999</v>
      </c>
      <c r="S133" s="348"/>
      <c r="T133" s="348"/>
      <c r="U133" s="313" t="s">
        <v>716</v>
      </c>
      <c r="V133" s="1029"/>
      <c r="W133" s="1003"/>
      <c r="Y133" s="340" t="str">
        <f t="shared" si="2"/>
        <v>Городской округ Котельники</v>
      </c>
      <c r="AC133"/>
    </row>
    <row r="134" spans="2:29" ht="84" customHeight="1">
      <c r="B134" s="1015"/>
      <c r="C134" s="1058"/>
      <c r="D134" s="1017"/>
      <c r="E134" s="1058"/>
      <c r="F134" s="576" t="s">
        <v>733</v>
      </c>
      <c r="G134" s="355" t="s">
        <v>1360</v>
      </c>
      <c r="H134" s="406" t="s">
        <v>1436</v>
      </c>
      <c r="I134" s="855" t="s">
        <v>1845</v>
      </c>
      <c r="J134" s="406" t="s">
        <v>1285</v>
      </c>
      <c r="K134" s="718">
        <v>45260</v>
      </c>
      <c r="L134" s="308" t="s">
        <v>1759</v>
      </c>
      <c r="M134" s="726">
        <v>4</v>
      </c>
      <c r="N134" s="802"/>
      <c r="O134" s="802">
        <v>2</v>
      </c>
      <c r="P134" s="1049"/>
      <c r="Q134" s="407" t="s">
        <v>6</v>
      </c>
      <c r="R134" s="356">
        <v>48.4</v>
      </c>
      <c r="S134" s="348"/>
      <c r="T134" s="348"/>
      <c r="U134" s="313" t="s">
        <v>716</v>
      </c>
      <c r="V134" s="987"/>
      <c r="W134" s="1038"/>
      <c r="Y134" s="340" t="str">
        <f t="shared" si="2"/>
        <v>Городской округ Котельники</v>
      </c>
      <c r="AC134"/>
    </row>
    <row r="135" spans="2:29" ht="15" customHeight="1">
      <c r="B135" s="205" t="s">
        <v>575</v>
      </c>
      <c r="C135" s="206"/>
      <c r="D135" s="207">
        <f>D136</f>
        <v>345865</v>
      </c>
      <c r="E135" s="206"/>
      <c r="F135" s="426"/>
      <c r="G135" s="327"/>
      <c r="H135" s="425"/>
      <c r="I135" s="425"/>
      <c r="J135" s="425"/>
      <c r="K135" s="704"/>
      <c r="L135" s="741"/>
      <c r="M135" s="208">
        <f>SUMIF(Q136:Q144,"действующий",M136:M144)+SUMIF(Q136:Q144,"планируемый к открытию",M136:M144)</f>
        <v>66</v>
      </c>
      <c r="N135" s="295">
        <f>SUMIF(Q136:Q144,"действующий",N136:N144)+SUMIF(Q136:Q144,"планируемый к открытию",N136:N144)</f>
        <v>6</v>
      </c>
      <c r="O135" s="295">
        <f>SUMIF(Q136:Q144,"действующий",O136:O144)+SUMIF(Q136:Q144,"планируемый к открытию",O136:O144)</f>
        <v>29</v>
      </c>
      <c r="P135" s="295">
        <f>P136</f>
        <v>4</v>
      </c>
      <c r="Q135" s="208"/>
      <c r="R135" s="211"/>
      <c r="S135" s="211"/>
      <c r="T135" s="211"/>
      <c r="U135" s="824"/>
      <c r="V135" s="826">
        <f>W135/D135</f>
        <v>0.95412950139505304</v>
      </c>
      <c r="W135" s="827">
        <f>W136</f>
        <v>330000</v>
      </c>
      <c r="Y135" s="340" t="str">
        <f t="shared" si="2"/>
        <v/>
      </c>
      <c r="AC135"/>
    </row>
    <row r="136" spans="2:29" s="1138" customFormat="1" ht="84" customHeight="1">
      <c r="B136" s="1139">
        <f>B132+1</f>
        <v>22</v>
      </c>
      <c r="C136" s="1168" t="s">
        <v>1109</v>
      </c>
      <c r="D136" s="1183">
        <v>345865</v>
      </c>
      <c r="E136" s="1168" t="s">
        <v>1071</v>
      </c>
      <c r="F136" s="1143" t="s">
        <v>732</v>
      </c>
      <c r="G136" s="1148" t="s">
        <v>1385</v>
      </c>
      <c r="H136" s="413" t="s">
        <v>1170</v>
      </c>
      <c r="I136" s="488" t="s">
        <v>89</v>
      </c>
      <c r="J136" s="413" t="s">
        <v>1526</v>
      </c>
      <c r="K136" s="720">
        <v>42732</v>
      </c>
      <c r="L136" s="215" t="s">
        <v>1759</v>
      </c>
      <c r="M136" s="726">
        <v>21</v>
      </c>
      <c r="N136" s="816">
        <v>3</v>
      </c>
      <c r="O136" s="816">
        <v>9</v>
      </c>
      <c r="P136" s="1018">
        <f>IF(V136&lt;1,ROUNDUP((D136-W136)/5000,0),"0")</f>
        <v>4</v>
      </c>
      <c r="Q136" s="407" t="s">
        <v>6</v>
      </c>
      <c r="R136" s="356">
        <v>550</v>
      </c>
      <c r="S136" s="348" t="s">
        <v>612</v>
      </c>
      <c r="T136" s="348" t="s">
        <v>775</v>
      </c>
      <c r="U136" s="1170" t="s">
        <v>716</v>
      </c>
      <c r="V136" s="1028">
        <f>W136/D136</f>
        <v>0.95412950139505304</v>
      </c>
      <c r="W136" s="1002">
        <f>IF(SUMIF(Q136:Q144,"действующий",M136:M144)*5000/D136&gt;1,D136,SUMIF(Q136:Q144,"действующий",M136:M144)*5000)</f>
        <v>330000</v>
      </c>
      <c r="Y136" s="340" t="str">
        <f t="shared" si="2"/>
        <v>Городской округ Красногорск</v>
      </c>
      <c r="Z136" s="340"/>
      <c r="AC136" s="1181"/>
    </row>
    <row r="137" spans="2:29" ht="64.5" customHeight="1">
      <c r="B137" s="1015"/>
      <c r="C137" s="1058"/>
      <c r="D137" s="1009"/>
      <c r="E137" s="1058"/>
      <c r="F137" s="406" t="s">
        <v>733</v>
      </c>
      <c r="G137" s="355" t="s">
        <v>1361</v>
      </c>
      <c r="H137" s="578" t="s">
        <v>1170</v>
      </c>
      <c r="I137" s="488" t="s">
        <v>89</v>
      </c>
      <c r="J137" s="406" t="s">
        <v>1527</v>
      </c>
      <c r="K137" s="720">
        <v>43539</v>
      </c>
      <c r="L137" s="215" t="s">
        <v>1759</v>
      </c>
      <c r="M137" s="726">
        <v>4</v>
      </c>
      <c r="N137" s="510"/>
      <c r="O137" s="510">
        <v>2</v>
      </c>
      <c r="P137" s="1019"/>
      <c r="Q137" s="407" t="s">
        <v>6</v>
      </c>
      <c r="R137" s="356">
        <v>60</v>
      </c>
      <c r="S137" s="348" t="s">
        <v>611</v>
      </c>
      <c r="T137" s="348"/>
      <c r="U137" s="313" t="s">
        <v>990</v>
      </c>
      <c r="V137" s="1029"/>
      <c r="W137" s="1003"/>
      <c r="Y137" s="340" t="str">
        <f t="shared" si="2"/>
        <v>Городской округ Красногорск</v>
      </c>
      <c r="AC137"/>
    </row>
    <row r="138" spans="2:29" s="1138" customFormat="1" ht="84" customHeight="1">
      <c r="B138" s="1139"/>
      <c r="C138" s="1168"/>
      <c r="D138" s="1194"/>
      <c r="E138" s="1168"/>
      <c r="F138" s="1143" t="s">
        <v>732</v>
      </c>
      <c r="G138" s="1148" t="s">
        <v>1386</v>
      </c>
      <c r="H138" s="578" t="s">
        <v>1170</v>
      </c>
      <c r="I138" s="488" t="s">
        <v>89</v>
      </c>
      <c r="J138" s="406" t="s">
        <v>1528</v>
      </c>
      <c r="K138" s="720">
        <v>43539</v>
      </c>
      <c r="L138" s="215" t="s">
        <v>1759</v>
      </c>
      <c r="M138" s="726">
        <v>12</v>
      </c>
      <c r="N138" s="510">
        <v>2</v>
      </c>
      <c r="O138" s="510">
        <v>4</v>
      </c>
      <c r="P138" s="1019"/>
      <c r="Q138" s="407" t="s">
        <v>6</v>
      </c>
      <c r="R138" s="356">
        <v>360</v>
      </c>
      <c r="S138" s="348" t="s">
        <v>612</v>
      </c>
      <c r="T138" s="348" t="s">
        <v>854</v>
      </c>
      <c r="U138" s="1170" t="s">
        <v>716</v>
      </c>
      <c r="V138" s="1029"/>
      <c r="W138" s="1003"/>
      <c r="Y138" s="340" t="str">
        <f t="shared" si="2"/>
        <v>Городской округ Красногорск</v>
      </c>
      <c r="Z138" s="340"/>
      <c r="AC138" s="1181"/>
    </row>
    <row r="139" spans="2:29" s="1138" customFormat="1" ht="84" customHeight="1">
      <c r="B139" s="1139"/>
      <c r="C139" s="1168"/>
      <c r="D139" s="1194"/>
      <c r="E139" s="1168"/>
      <c r="F139" s="1143" t="s">
        <v>732</v>
      </c>
      <c r="G139" s="1148" t="s">
        <v>868</v>
      </c>
      <c r="H139" s="578" t="s">
        <v>1170</v>
      </c>
      <c r="I139" s="488" t="s">
        <v>89</v>
      </c>
      <c r="J139" s="413" t="s">
        <v>1529</v>
      </c>
      <c r="K139" s="720">
        <v>42363</v>
      </c>
      <c r="L139" s="215" t="s">
        <v>1759</v>
      </c>
      <c r="M139" s="600">
        <v>7</v>
      </c>
      <c r="N139" s="513"/>
      <c r="O139" s="513">
        <v>3</v>
      </c>
      <c r="P139" s="1019"/>
      <c r="Q139" s="407" t="s">
        <v>6</v>
      </c>
      <c r="R139" s="356">
        <v>218</v>
      </c>
      <c r="S139" s="348" t="s">
        <v>612</v>
      </c>
      <c r="T139" s="348" t="s">
        <v>776</v>
      </c>
      <c r="U139" s="1170" t="s">
        <v>716</v>
      </c>
      <c r="V139" s="1029"/>
      <c r="W139" s="1003"/>
      <c r="Y139" s="340" t="str">
        <f t="shared" si="2"/>
        <v>Городской округ Красногорск</v>
      </c>
      <c r="Z139" s="340"/>
      <c r="AC139" s="1181"/>
    </row>
    <row r="140" spans="2:29" s="1138" customFormat="1" ht="77.25" customHeight="1">
      <c r="B140" s="1139"/>
      <c r="C140" s="1168"/>
      <c r="D140" s="1194"/>
      <c r="E140" s="1168"/>
      <c r="F140" s="1143" t="s">
        <v>732</v>
      </c>
      <c r="G140" s="1148" t="s">
        <v>873</v>
      </c>
      <c r="H140" s="578" t="s">
        <v>1170</v>
      </c>
      <c r="I140" s="488" t="s">
        <v>89</v>
      </c>
      <c r="J140" s="406" t="s">
        <v>1530</v>
      </c>
      <c r="K140" s="720">
        <v>42363</v>
      </c>
      <c r="L140" s="215" t="s">
        <v>1759</v>
      </c>
      <c r="M140" s="600">
        <v>9</v>
      </c>
      <c r="N140" s="513"/>
      <c r="O140" s="513">
        <v>4</v>
      </c>
      <c r="P140" s="1019"/>
      <c r="Q140" s="407" t="s">
        <v>6</v>
      </c>
      <c r="R140" s="356">
        <v>93</v>
      </c>
      <c r="S140" s="348" t="s">
        <v>611</v>
      </c>
      <c r="T140" s="348"/>
      <c r="U140" s="1170" t="s">
        <v>798</v>
      </c>
      <c r="V140" s="1029"/>
      <c r="W140" s="1003"/>
      <c r="Y140" s="340" t="str">
        <f t="shared" ref="Y140:Y201" si="4">IF($F140="","",IFERROR(LEFT(IF(Y139="",$C140,Y139),FIND("/",IF(Y139="",$C140,Y139))-1),Y139))</f>
        <v>Городской округ Красногорск</v>
      </c>
      <c r="Z140" s="340"/>
      <c r="AC140" s="1181"/>
    </row>
    <row r="141" spans="2:29" s="1138" customFormat="1" ht="84" customHeight="1">
      <c r="B141" s="1139"/>
      <c r="C141" s="1168"/>
      <c r="D141" s="1194"/>
      <c r="E141" s="1168"/>
      <c r="F141" s="1143" t="s">
        <v>732</v>
      </c>
      <c r="G141" s="1148" t="s">
        <v>878</v>
      </c>
      <c r="H141" s="578" t="s">
        <v>1170</v>
      </c>
      <c r="I141" s="488" t="s">
        <v>89</v>
      </c>
      <c r="J141" s="406" t="s">
        <v>1531</v>
      </c>
      <c r="K141" s="720">
        <v>42363</v>
      </c>
      <c r="L141" s="215" t="s">
        <v>1759</v>
      </c>
      <c r="M141" s="726">
        <v>5</v>
      </c>
      <c r="N141" s="510"/>
      <c r="O141" s="510">
        <v>2</v>
      </c>
      <c r="P141" s="1019"/>
      <c r="Q141" s="407" t="s">
        <v>6</v>
      </c>
      <c r="R141" s="356">
        <v>63</v>
      </c>
      <c r="S141" s="348" t="s">
        <v>609</v>
      </c>
      <c r="T141" s="348"/>
      <c r="U141" s="1170" t="s">
        <v>798</v>
      </c>
      <c r="V141" s="1029"/>
      <c r="W141" s="1003"/>
      <c r="Y141" s="340" t="e">
        <f>IF($F141="","",IFERROR(LEFT(IF(#REF!="",$C141,#REF!),FIND("/",IF(#REF!="",$C141,#REF!))-1),#REF!))</f>
        <v>#REF!</v>
      </c>
      <c r="Z141" s="340"/>
      <c r="AC141" s="1181"/>
    </row>
    <row r="142" spans="2:29" s="1138" customFormat="1" ht="75" customHeight="1">
      <c r="B142" s="1139"/>
      <c r="C142" s="1168"/>
      <c r="D142" s="1194"/>
      <c r="E142" s="1168"/>
      <c r="F142" s="1143" t="s">
        <v>732</v>
      </c>
      <c r="G142" s="1148" t="s">
        <v>874</v>
      </c>
      <c r="H142" s="578" t="s">
        <v>1170</v>
      </c>
      <c r="I142" s="488" t="s">
        <v>89</v>
      </c>
      <c r="J142" s="413" t="s">
        <v>1532</v>
      </c>
      <c r="K142" s="720">
        <v>42705</v>
      </c>
      <c r="L142" s="215" t="s">
        <v>1759</v>
      </c>
      <c r="M142" s="726">
        <v>6</v>
      </c>
      <c r="N142" s="510"/>
      <c r="O142" s="510">
        <v>3</v>
      </c>
      <c r="P142" s="1019"/>
      <c r="Q142" s="407" t="s">
        <v>6</v>
      </c>
      <c r="R142" s="356">
        <v>74</v>
      </c>
      <c r="S142" s="348" t="s">
        <v>611</v>
      </c>
      <c r="T142" s="348"/>
      <c r="U142" s="1170" t="s">
        <v>798</v>
      </c>
      <c r="V142" s="1029"/>
      <c r="W142" s="1003"/>
      <c r="Y142" s="340" t="e">
        <f t="shared" si="4"/>
        <v>#REF!</v>
      </c>
      <c r="Z142" s="340"/>
      <c r="AC142" s="1181"/>
    </row>
    <row r="143" spans="2:29" ht="72.75" customHeight="1">
      <c r="B143" s="1015"/>
      <c r="C143" s="1058"/>
      <c r="D143" s="1009"/>
      <c r="E143" s="1058"/>
      <c r="F143" s="413" t="s">
        <v>733</v>
      </c>
      <c r="G143" s="216" t="s">
        <v>1362</v>
      </c>
      <c r="H143" s="413" t="s">
        <v>1170</v>
      </c>
      <c r="I143" s="488" t="s">
        <v>89</v>
      </c>
      <c r="J143" s="413" t="s">
        <v>1533</v>
      </c>
      <c r="K143" s="720">
        <v>43119</v>
      </c>
      <c r="L143" s="215" t="s">
        <v>1759</v>
      </c>
      <c r="M143" s="726">
        <v>2</v>
      </c>
      <c r="N143" s="510"/>
      <c r="O143" s="510">
        <v>2</v>
      </c>
      <c r="P143" s="1019"/>
      <c r="Q143" s="407" t="s">
        <v>6</v>
      </c>
      <c r="R143" s="356">
        <v>62</v>
      </c>
      <c r="S143" s="348"/>
      <c r="T143" s="348"/>
      <c r="U143" s="313" t="s">
        <v>899</v>
      </c>
      <c r="V143" s="1029"/>
      <c r="W143" s="1003"/>
      <c r="Y143" s="340" t="e">
        <f t="shared" si="4"/>
        <v>#REF!</v>
      </c>
      <c r="AC143"/>
    </row>
    <row r="144" spans="2:29" ht="65.25" customHeight="1">
      <c r="B144" s="1015"/>
      <c r="C144" s="1058"/>
      <c r="D144" s="1009"/>
      <c r="E144" s="1058"/>
      <c r="F144" s="343" t="s">
        <v>1773</v>
      </c>
      <c r="G144" s="216" t="s">
        <v>1426</v>
      </c>
      <c r="H144" s="513" t="s">
        <v>1170</v>
      </c>
      <c r="I144" s="508" t="s">
        <v>89</v>
      </c>
      <c r="J144" s="513" t="s">
        <v>1534</v>
      </c>
      <c r="K144" s="720">
        <v>43647</v>
      </c>
      <c r="L144" s="739" t="s">
        <v>1761</v>
      </c>
      <c r="M144" s="726"/>
      <c r="N144" s="510">
        <v>1</v>
      </c>
      <c r="O144" s="510"/>
      <c r="P144" s="1019"/>
      <c r="Q144" s="509" t="s">
        <v>6</v>
      </c>
      <c r="R144" s="356">
        <v>0</v>
      </c>
      <c r="S144" s="348"/>
      <c r="T144" s="348"/>
      <c r="U144" s="313" t="s">
        <v>1316</v>
      </c>
      <c r="V144" s="1029"/>
      <c r="W144" s="1003"/>
      <c r="Y144" s="340" t="e">
        <f t="shared" si="4"/>
        <v>#REF!</v>
      </c>
      <c r="AC144"/>
    </row>
    <row r="145" spans="2:29" ht="15" customHeight="1">
      <c r="B145" s="205" t="s">
        <v>576</v>
      </c>
      <c r="C145" s="206"/>
      <c r="D145" s="207">
        <f>D146</f>
        <v>44687</v>
      </c>
      <c r="E145" s="206"/>
      <c r="F145" s="426"/>
      <c r="G145" s="327"/>
      <c r="H145" s="425"/>
      <c r="I145" s="425"/>
      <c r="J145" s="425"/>
      <c r="K145" s="704"/>
      <c r="L145" s="741"/>
      <c r="M145" s="208">
        <f>SUMIF(Q146:Q146,"действующий",M146:M146)+SUMIF(Q146:Q146,"планируемый к открытию",M146:M146)</f>
        <v>9</v>
      </c>
      <c r="N145" s="295">
        <f>SUMIF(Q146:Q146,"действующий",N146:N146)+SUMIF(Q146:Q146,"планируемый к открытию",N146:N146)</f>
        <v>0</v>
      </c>
      <c r="O145" s="295">
        <f>SUMIF(Q146:Q146,"действующий",O146:O146)+SUMIF(Q146:Q146,"планируемый к открытию",O146:O146)</f>
        <v>6</v>
      </c>
      <c r="P145" s="295" t="str">
        <f>P146</f>
        <v>0</v>
      </c>
      <c r="Q145" s="208"/>
      <c r="R145" s="211"/>
      <c r="S145" s="211"/>
      <c r="T145" s="211"/>
      <c r="U145" s="824"/>
      <c r="V145" s="826">
        <f>W145/D145</f>
        <v>1</v>
      </c>
      <c r="W145" s="827">
        <f>W146</f>
        <v>44687</v>
      </c>
      <c r="Y145" s="340" t="str">
        <f>IF($F145="","",IFERROR(LEFT(IF(#REF!="",$C145,#REF!),FIND("/",IF(#REF!="",$C145,#REF!))-1),#REF!))</f>
        <v/>
      </c>
      <c r="AC145"/>
    </row>
    <row r="146" spans="2:29" s="1138" customFormat="1" ht="161.25" customHeight="1">
      <c r="B146" s="1200">
        <f>B136+1</f>
        <v>23</v>
      </c>
      <c r="C146" s="1165" t="s">
        <v>1110</v>
      </c>
      <c r="D146" s="1201">
        <v>44687</v>
      </c>
      <c r="E146" s="1165" t="s">
        <v>1072</v>
      </c>
      <c r="F146" s="1153" t="s">
        <v>732</v>
      </c>
      <c r="G146" s="1157" t="s">
        <v>1387</v>
      </c>
      <c r="H146" s="343" t="s">
        <v>1171</v>
      </c>
      <c r="I146" s="413" t="s">
        <v>110</v>
      </c>
      <c r="J146" s="343" t="s">
        <v>111</v>
      </c>
      <c r="K146" s="249">
        <v>41998</v>
      </c>
      <c r="L146" s="215" t="s">
        <v>1759</v>
      </c>
      <c r="M146" s="730">
        <v>9</v>
      </c>
      <c r="N146" s="792"/>
      <c r="O146" s="792">
        <v>6</v>
      </c>
      <c r="P146" s="791" t="str">
        <f>IF(V146&lt;1,ROUNDUP((D146-W146)/5000,0),"0")</f>
        <v>0</v>
      </c>
      <c r="Q146" s="346" t="s">
        <v>6</v>
      </c>
      <c r="R146" s="347">
        <v>126.5</v>
      </c>
      <c r="S146" s="348" t="s">
        <v>950</v>
      </c>
      <c r="T146" s="348" t="s">
        <v>949</v>
      </c>
      <c r="U146" s="1202" t="s">
        <v>31</v>
      </c>
      <c r="V146" s="411">
        <f>W146/D146</f>
        <v>1</v>
      </c>
      <c r="W146" s="409">
        <f>IF(SUMIF(Q146:Q146,"действующий",M146:M146)*5000/D146&gt;1,D146,SUMIF(Q146:Q146,"действующий",M146:M146)*5000)</f>
        <v>44687</v>
      </c>
      <c r="Y146" s="340" t="str">
        <f t="shared" si="4"/>
        <v>Городской округ Краснознаменск</v>
      </c>
      <c r="Z146" s="340"/>
      <c r="AC146" s="1181"/>
    </row>
    <row r="147" spans="2:29" ht="15" customHeight="1">
      <c r="B147" s="205" t="s">
        <v>886</v>
      </c>
      <c r="C147" s="206"/>
      <c r="D147" s="207">
        <f>SUM(D148:D154)</f>
        <v>342130</v>
      </c>
      <c r="E147" s="206"/>
      <c r="F147" s="426"/>
      <c r="G147" s="327"/>
      <c r="H147" s="425"/>
      <c r="I147" s="425"/>
      <c r="J147" s="425"/>
      <c r="K147" s="704"/>
      <c r="L147" s="741"/>
      <c r="M147" s="208">
        <f>SUMIF(Q148:Q154,"действующий",M148:M154)+SUMIF(Q148:Q154,"планируемый к открытию",M148:M154)</f>
        <v>65</v>
      </c>
      <c r="N147" s="295">
        <f>SUMIF(Q148:Q154,"действующий",N148:N154)+SUMIF(Q148:Q154,"планируемый к открытию",N148:N154)</f>
        <v>3</v>
      </c>
      <c r="O147" s="295">
        <f>SUMIF(Q148:Q154,"действующий",O148:O154)+SUMIF(Q148:Q154,"планируемый к открытию",O148:O154)</f>
        <v>33</v>
      </c>
      <c r="P147" s="295">
        <f>SUM(P148:P154)</f>
        <v>4</v>
      </c>
      <c r="Q147" s="208"/>
      <c r="R147" s="211"/>
      <c r="S147" s="211"/>
      <c r="T147" s="211"/>
      <c r="U147" s="824"/>
      <c r="V147" s="826">
        <f>W147/D147</f>
        <v>0.94993131265893083</v>
      </c>
      <c r="W147" s="827">
        <f>SUM(W148:W154)</f>
        <v>325000</v>
      </c>
      <c r="Y147" s="340" t="str">
        <f t="shared" si="4"/>
        <v/>
      </c>
      <c r="AC147"/>
    </row>
    <row r="148" spans="2:29" ht="84" customHeight="1">
      <c r="B148" s="1101">
        <f>B146+1</f>
        <v>24</v>
      </c>
      <c r="C148" s="1058" t="s">
        <v>1111</v>
      </c>
      <c r="D148" s="1066">
        <v>342130</v>
      </c>
      <c r="E148" s="1058" t="s">
        <v>1073</v>
      </c>
      <c r="F148" s="343" t="s">
        <v>732</v>
      </c>
      <c r="G148" s="344" t="s">
        <v>1484</v>
      </c>
      <c r="H148" s="343" t="s">
        <v>1172</v>
      </c>
      <c r="I148" s="343" t="s">
        <v>384</v>
      </c>
      <c r="J148" s="343" t="s">
        <v>385</v>
      </c>
      <c r="K148" s="250">
        <v>41521</v>
      </c>
      <c r="L148" s="308" t="s">
        <v>1759</v>
      </c>
      <c r="M148" s="221">
        <v>36</v>
      </c>
      <c r="N148" s="271">
        <v>3</v>
      </c>
      <c r="O148" s="323">
        <v>17</v>
      </c>
      <c r="P148" s="1018">
        <f>IF(V148&lt;1,ROUNDUP((D148-W148)/5000,0),"")</f>
        <v>4</v>
      </c>
      <c r="Q148" s="414" t="s">
        <v>6</v>
      </c>
      <c r="R148" s="324">
        <v>351</v>
      </c>
      <c r="S148" s="325" t="s">
        <v>610</v>
      </c>
      <c r="T148" s="326" t="s">
        <v>773</v>
      </c>
      <c r="U148" s="842" t="s">
        <v>43</v>
      </c>
      <c r="V148" s="995">
        <f>W148/D148</f>
        <v>0.94993131265893083</v>
      </c>
      <c r="W148" s="986">
        <f>IF(SUMIF(Q148:Q154,"действующий",M148:M154)*5000/D148&gt;1,D148,SUMIF(Q148:Q154,"действующий",M148:M154)*5000)</f>
        <v>325000</v>
      </c>
      <c r="Y148" s="340" t="str">
        <f t="shared" si="4"/>
        <v xml:space="preserve">Городской округ Ленинский </v>
      </c>
      <c r="AC148"/>
    </row>
    <row r="149" spans="2:29" s="1138" customFormat="1" ht="92.25" customHeight="1">
      <c r="B149" s="1203"/>
      <c r="C149" s="1168"/>
      <c r="D149" s="1204"/>
      <c r="E149" s="1168"/>
      <c r="F149" s="1153" t="s">
        <v>732</v>
      </c>
      <c r="G149" s="1157" t="s">
        <v>1581</v>
      </c>
      <c r="H149" s="410" t="s">
        <v>1173</v>
      </c>
      <c r="I149" s="343" t="s">
        <v>384</v>
      </c>
      <c r="J149" s="410" t="s">
        <v>967</v>
      </c>
      <c r="K149" s="403">
        <v>43599</v>
      </c>
      <c r="L149" s="308" t="s">
        <v>1759</v>
      </c>
      <c r="M149" s="731">
        <v>12</v>
      </c>
      <c r="N149" s="514"/>
      <c r="O149" s="511">
        <v>4</v>
      </c>
      <c r="P149" s="1019"/>
      <c r="Q149" s="414" t="s">
        <v>6</v>
      </c>
      <c r="R149" s="350">
        <v>120</v>
      </c>
      <c r="S149" s="348" t="s">
        <v>612</v>
      </c>
      <c r="T149" s="348" t="s">
        <v>940</v>
      </c>
      <c r="U149" s="1199" t="s">
        <v>716</v>
      </c>
      <c r="V149" s="995"/>
      <c r="W149" s="986"/>
      <c r="Y149" s="340" t="str">
        <f t="shared" si="4"/>
        <v xml:space="preserve">Городской округ Ленинский </v>
      </c>
      <c r="Z149" s="340"/>
      <c r="AC149" s="1181"/>
    </row>
    <row r="150" spans="2:29" s="1138" customFormat="1" ht="86.25" customHeight="1">
      <c r="B150" s="1203"/>
      <c r="C150" s="1168"/>
      <c r="D150" s="1204"/>
      <c r="E150" s="1168"/>
      <c r="F150" s="1153" t="s">
        <v>732</v>
      </c>
      <c r="G150" s="1157" t="s">
        <v>1582</v>
      </c>
      <c r="H150" s="500" t="s">
        <v>1172</v>
      </c>
      <c r="I150" s="285" t="s">
        <v>384</v>
      </c>
      <c r="J150" s="501" t="s">
        <v>968</v>
      </c>
      <c r="K150" s="720">
        <v>44516</v>
      </c>
      <c r="L150" s="215" t="s">
        <v>1759</v>
      </c>
      <c r="M150" s="726">
        <v>10</v>
      </c>
      <c r="N150" s="539"/>
      <c r="O150" s="533">
        <v>4</v>
      </c>
      <c r="P150" s="1019"/>
      <c r="Q150" s="529" t="s">
        <v>6</v>
      </c>
      <c r="R150" s="350">
        <v>145</v>
      </c>
      <c r="S150" s="348" t="s">
        <v>612</v>
      </c>
      <c r="T150" s="348" t="s">
        <v>939</v>
      </c>
      <c r="U150" s="1199" t="s">
        <v>716</v>
      </c>
      <c r="V150" s="995"/>
      <c r="W150" s="986"/>
      <c r="Y150" s="340" t="str">
        <f t="shared" si="4"/>
        <v xml:space="preserve">Городской округ Ленинский </v>
      </c>
      <c r="Z150" s="340"/>
      <c r="AC150" s="1181"/>
    </row>
    <row r="151" spans="2:29" ht="93.75" customHeight="1">
      <c r="B151" s="1057"/>
      <c r="C151" s="1058"/>
      <c r="D151" s="1067"/>
      <c r="E151" s="1058"/>
      <c r="F151" s="351" t="s">
        <v>733</v>
      </c>
      <c r="G151" s="227" t="s">
        <v>1583</v>
      </c>
      <c r="H151" s="500" t="s">
        <v>1172</v>
      </c>
      <c r="I151" s="285" t="s">
        <v>384</v>
      </c>
      <c r="J151" s="501" t="s">
        <v>1291</v>
      </c>
      <c r="K151" s="720">
        <v>45174</v>
      </c>
      <c r="L151" s="215" t="s">
        <v>1759</v>
      </c>
      <c r="M151" s="726">
        <v>4</v>
      </c>
      <c r="N151" s="539"/>
      <c r="O151" s="675">
        <v>8</v>
      </c>
      <c r="P151" s="1019"/>
      <c r="Q151" s="676" t="s">
        <v>6</v>
      </c>
      <c r="R151" s="350">
        <v>50</v>
      </c>
      <c r="S151" s="348"/>
      <c r="T151" s="348"/>
      <c r="U151" s="842" t="s">
        <v>716</v>
      </c>
      <c r="V151" s="995"/>
      <c r="W151" s="986"/>
      <c r="Y151" s="340" t="str">
        <f t="shared" si="4"/>
        <v xml:space="preserve">Городской округ Ленинский </v>
      </c>
      <c r="AC151"/>
    </row>
    <row r="152" spans="2:29" ht="81" customHeight="1">
      <c r="B152" s="1057"/>
      <c r="C152" s="1058"/>
      <c r="D152" s="1067"/>
      <c r="E152" s="1058"/>
      <c r="F152" s="351" t="s">
        <v>733</v>
      </c>
      <c r="G152" s="227" t="s">
        <v>1840</v>
      </c>
      <c r="H152" s="500" t="s">
        <v>1172</v>
      </c>
      <c r="I152" s="285" t="s">
        <v>384</v>
      </c>
      <c r="J152" s="501" t="s">
        <v>1824</v>
      </c>
      <c r="K152" s="720">
        <v>45747</v>
      </c>
      <c r="L152" s="740" t="s">
        <v>1760</v>
      </c>
      <c r="M152" s="726">
        <v>1</v>
      </c>
      <c r="N152" s="539"/>
      <c r="O152" s="758"/>
      <c r="P152" s="1019"/>
      <c r="Q152" s="759" t="s">
        <v>6</v>
      </c>
      <c r="R152" s="350"/>
      <c r="S152" s="348"/>
      <c r="T152" s="348" t="s">
        <v>1762</v>
      </c>
      <c r="U152" s="842" t="s">
        <v>1240</v>
      </c>
      <c r="V152" s="995"/>
      <c r="W152" s="986"/>
      <c r="Y152" s="340" t="str">
        <f t="shared" si="4"/>
        <v xml:space="preserve">Городской округ Ленинский </v>
      </c>
      <c r="AC152"/>
    </row>
    <row r="153" spans="2:29" ht="33.75" customHeight="1">
      <c r="B153" s="1057"/>
      <c r="C153" s="1058"/>
      <c r="D153" s="1067"/>
      <c r="E153" s="1058"/>
      <c r="F153" s="351" t="s">
        <v>1765</v>
      </c>
      <c r="G153" s="227" t="s">
        <v>1841</v>
      </c>
      <c r="H153" s="500" t="s">
        <v>1172</v>
      </c>
      <c r="I153" s="285" t="s">
        <v>384</v>
      </c>
      <c r="J153" s="501" t="s">
        <v>1700</v>
      </c>
      <c r="K153" s="720">
        <v>45057</v>
      </c>
      <c r="L153" s="215"/>
      <c r="M153" s="726">
        <v>1</v>
      </c>
      <c r="N153" s="539"/>
      <c r="O153" s="675"/>
      <c r="P153" s="1019"/>
      <c r="Q153" s="676" t="s">
        <v>6</v>
      </c>
      <c r="R153" s="350"/>
      <c r="S153" s="348"/>
      <c r="T153" s="348"/>
      <c r="U153" s="842" t="s">
        <v>1699</v>
      </c>
      <c r="V153" s="995"/>
      <c r="W153" s="986"/>
      <c r="Y153" s="340" t="str">
        <f t="shared" si="4"/>
        <v xml:space="preserve">Городской округ Ленинский </v>
      </c>
      <c r="AC153"/>
    </row>
    <row r="154" spans="2:29" ht="42" customHeight="1">
      <c r="B154" s="1057"/>
      <c r="C154" s="1058"/>
      <c r="D154" s="1067"/>
      <c r="E154" s="1058"/>
      <c r="F154" s="351" t="s">
        <v>1765</v>
      </c>
      <c r="G154" s="227" t="s">
        <v>936</v>
      </c>
      <c r="H154" s="500" t="s">
        <v>1172</v>
      </c>
      <c r="I154" s="285" t="s">
        <v>384</v>
      </c>
      <c r="J154" s="501" t="s">
        <v>1701</v>
      </c>
      <c r="K154" s="720">
        <v>45057</v>
      </c>
      <c r="L154" s="215"/>
      <c r="M154" s="726">
        <v>1</v>
      </c>
      <c r="N154" s="811"/>
      <c r="O154" s="802"/>
      <c r="P154" s="1037"/>
      <c r="Q154" s="414" t="s">
        <v>6</v>
      </c>
      <c r="R154" s="350"/>
      <c r="S154" s="348"/>
      <c r="T154" s="348"/>
      <c r="U154" s="842" t="s">
        <v>1702</v>
      </c>
      <c r="V154" s="995"/>
      <c r="W154" s="986"/>
      <c r="Y154" s="340" t="str">
        <f t="shared" si="4"/>
        <v xml:space="preserve">Городской округ Ленинский </v>
      </c>
      <c r="AC154"/>
    </row>
    <row r="155" spans="2:29" ht="15" customHeight="1">
      <c r="B155" s="205" t="s">
        <v>577</v>
      </c>
      <c r="C155" s="206"/>
      <c r="D155" s="207">
        <f>D156</f>
        <v>82353</v>
      </c>
      <c r="E155" s="206"/>
      <c r="F155" s="426"/>
      <c r="G155" s="327"/>
      <c r="H155" s="425"/>
      <c r="I155" s="425"/>
      <c r="J155" s="425"/>
      <c r="K155" s="704"/>
      <c r="L155" s="741"/>
      <c r="M155" s="208">
        <f>SUMIF(Q156:Q156,"действующий",M156:M156)+SUMIF(Q156:Q156,"планируемый к открытию",M156:M156)</f>
        <v>18</v>
      </c>
      <c r="N155" s="295">
        <f>SUMIF(Q156:Q156,"действующий",N156:N156)+SUMIF(Q156:Q156,"планируемый к открытию",N156:N156)</f>
        <v>0</v>
      </c>
      <c r="O155" s="295">
        <f>SUMIF(Q156:Q156,"действующий",O156:O156)+SUMIF(Q156:Q156,"планируемый к открытию",O156:O156)</f>
        <v>8</v>
      </c>
      <c r="P155" s="295" t="str">
        <f>P156</f>
        <v>0</v>
      </c>
      <c r="Q155" s="208"/>
      <c r="R155" s="211"/>
      <c r="S155" s="211"/>
      <c r="T155" s="211"/>
      <c r="U155" s="824"/>
      <c r="V155" s="826">
        <f>W155/D155</f>
        <v>1</v>
      </c>
      <c r="W155" s="827">
        <f>W156</f>
        <v>82353</v>
      </c>
      <c r="Y155" s="340" t="str">
        <f t="shared" si="4"/>
        <v/>
      </c>
      <c r="AC155"/>
    </row>
    <row r="156" spans="2:29" s="1138" customFormat="1" ht="165" customHeight="1">
      <c r="B156" s="1161">
        <f>B148+1</f>
        <v>25</v>
      </c>
      <c r="C156" s="1143" t="s">
        <v>1112</v>
      </c>
      <c r="D156" s="1205">
        <v>82353</v>
      </c>
      <c r="E156" s="1143" t="s">
        <v>1854</v>
      </c>
      <c r="F156" s="1143" t="s">
        <v>732</v>
      </c>
      <c r="G156" s="1148" t="s">
        <v>113</v>
      </c>
      <c r="H156" s="406" t="s">
        <v>1303</v>
      </c>
      <c r="I156" s="406" t="s">
        <v>115</v>
      </c>
      <c r="J156" s="406" t="s">
        <v>1535</v>
      </c>
      <c r="K156" s="718">
        <v>41632</v>
      </c>
      <c r="L156" s="308" t="s">
        <v>1759</v>
      </c>
      <c r="M156" s="541">
        <v>18</v>
      </c>
      <c r="N156" s="817"/>
      <c r="O156" s="817">
        <v>8</v>
      </c>
      <c r="P156" s="796" t="str">
        <f>IF(V156&lt;1,ROUNDUP((D156-W156)/5000,0),"0")</f>
        <v>0</v>
      </c>
      <c r="Q156" s="407" t="s">
        <v>6</v>
      </c>
      <c r="R156" s="356">
        <v>122.6</v>
      </c>
      <c r="S156" s="348" t="s">
        <v>609</v>
      </c>
      <c r="T156" s="348" t="s">
        <v>773</v>
      </c>
      <c r="U156" s="1149" t="s">
        <v>798</v>
      </c>
      <c r="V156" s="777">
        <f>W156/D156</f>
        <v>1</v>
      </c>
      <c r="W156" s="775">
        <f>IF(SUMIF(Q156:Q156,"действующий",M156:M156)*5000/D156&gt;1,D156,SUMIF(Q156:Q156,"действующий",M156:M156)*5000)</f>
        <v>82353</v>
      </c>
      <c r="Y156" s="340" t="str">
        <f t="shared" si="4"/>
        <v>Городской округ Лобня</v>
      </c>
      <c r="Z156" s="340"/>
      <c r="AC156" s="1181"/>
    </row>
    <row r="157" spans="2:29" ht="15" customHeight="1">
      <c r="B157" s="205" t="s">
        <v>597</v>
      </c>
      <c r="C157" s="206"/>
      <c r="D157" s="207">
        <f>D158</f>
        <v>74266</v>
      </c>
      <c r="E157" s="206"/>
      <c r="F157" s="426"/>
      <c r="G157" s="327"/>
      <c r="H157" s="425"/>
      <c r="I157" s="425"/>
      <c r="J157" s="425"/>
      <c r="K157" s="704"/>
      <c r="L157" s="741"/>
      <c r="M157" s="208">
        <f>SUMIF(Q158:Q160,"действующий",M158:M160)+SUMIF(Q158:Q160,"планируемый к открытию",M158:M160)</f>
        <v>14</v>
      </c>
      <c r="N157" s="295">
        <f>SUMIF(Q158:Q160,"действующий",N158:N160)+SUMIF(Q158:Q160,"планируемый к открытию",N158:N160)</f>
        <v>0</v>
      </c>
      <c r="O157" s="295">
        <f>SUMIF(Q158:Q160,"действующий",O158:O160)+SUMIF(Q158:Q160,"планируемый к открытию",O158:O160)</f>
        <v>6</v>
      </c>
      <c r="P157" s="295">
        <f>P158</f>
        <v>1</v>
      </c>
      <c r="Q157" s="208"/>
      <c r="R157" s="211"/>
      <c r="S157" s="211"/>
      <c r="T157" s="211"/>
      <c r="U157" s="824"/>
      <c r="V157" s="826">
        <f>W157/D157</f>
        <v>0.94255783265558934</v>
      </c>
      <c r="W157" s="827">
        <f>W158</f>
        <v>70000</v>
      </c>
      <c r="Y157" s="340" t="str">
        <f t="shared" si="4"/>
        <v/>
      </c>
      <c r="AC157"/>
    </row>
    <row r="158" spans="2:29" s="1138" customFormat="1" ht="72" customHeight="1">
      <c r="B158" s="1139">
        <f>B156+1</f>
        <v>26</v>
      </c>
      <c r="C158" s="1140" t="s">
        <v>1113</v>
      </c>
      <c r="D158" s="1152">
        <v>74266</v>
      </c>
      <c r="E158" s="1140" t="s">
        <v>1074</v>
      </c>
      <c r="F158" s="1153" t="s">
        <v>732</v>
      </c>
      <c r="G158" s="1157" t="s">
        <v>122</v>
      </c>
      <c r="H158" s="343" t="s">
        <v>1174</v>
      </c>
      <c r="I158" s="343" t="s">
        <v>123</v>
      </c>
      <c r="J158" s="343" t="s">
        <v>1536</v>
      </c>
      <c r="K158" s="250">
        <v>41998</v>
      </c>
      <c r="L158" s="308" t="s">
        <v>1759</v>
      </c>
      <c r="M158" s="728">
        <v>7</v>
      </c>
      <c r="N158" s="787"/>
      <c r="O158" s="220">
        <v>3</v>
      </c>
      <c r="P158" s="993">
        <f>IF(V158&lt;1,ROUNDUP((D158-W158)/5000,0),"")</f>
        <v>1</v>
      </c>
      <c r="Q158" s="346" t="s">
        <v>6</v>
      </c>
      <c r="R158" s="347">
        <v>71.400000000000006</v>
      </c>
      <c r="S158" s="348" t="s">
        <v>610</v>
      </c>
      <c r="T158" s="348" t="s">
        <v>773</v>
      </c>
      <c r="U158" s="1160" t="s">
        <v>31</v>
      </c>
      <c r="V158" s="996">
        <f>W158/D158</f>
        <v>0.94255783265558934</v>
      </c>
      <c r="W158" s="986">
        <f>IF(SUMIF(Q158:Q160,"действующий",M158:M160)*5000/D158&gt;1,D158,SUMIF(Q158:Q160,"действующий",M158:M160)*5000)</f>
        <v>70000</v>
      </c>
      <c r="Y158" s="340" t="str">
        <f t="shared" si="4"/>
        <v>Городской округ Лосино-Петровский</v>
      </c>
      <c r="Z158" s="340"/>
      <c r="AC158" s="1181"/>
    </row>
    <row r="159" spans="2:29" s="1138" customFormat="1" ht="72" customHeight="1">
      <c r="B159" s="1139"/>
      <c r="C159" s="1145"/>
      <c r="D159" s="1156"/>
      <c r="E159" s="1145"/>
      <c r="F159" s="1153" t="s">
        <v>732</v>
      </c>
      <c r="G159" s="1157" t="s">
        <v>1816</v>
      </c>
      <c r="H159" s="343" t="s">
        <v>1174</v>
      </c>
      <c r="I159" s="343" t="s">
        <v>123</v>
      </c>
      <c r="J159" s="343" t="s">
        <v>1537</v>
      </c>
      <c r="K159" s="552">
        <v>43449</v>
      </c>
      <c r="L159" s="266" t="s">
        <v>1759</v>
      </c>
      <c r="M159" s="732">
        <v>5</v>
      </c>
      <c r="N159" s="509"/>
      <c r="O159" s="271">
        <v>2</v>
      </c>
      <c r="P159" s="993"/>
      <c r="Q159" s="346" t="s">
        <v>6</v>
      </c>
      <c r="R159" s="347">
        <v>75</v>
      </c>
      <c r="S159" s="348"/>
      <c r="T159" s="348"/>
      <c r="U159" s="1158" t="s">
        <v>31</v>
      </c>
      <c r="V159" s="996"/>
      <c r="W159" s="986"/>
      <c r="Y159" s="340" t="str">
        <f t="shared" si="4"/>
        <v>Городской округ Лосино-Петровский</v>
      </c>
      <c r="Z159" s="340"/>
      <c r="AC159" s="1181"/>
    </row>
    <row r="160" spans="2:29" ht="65.25" customHeight="1">
      <c r="B160" s="1015"/>
      <c r="C160" s="1027"/>
      <c r="D160" s="1041"/>
      <c r="E160" s="1027"/>
      <c r="F160" s="343" t="s">
        <v>733</v>
      </c>
      <c r="G160" s="344" t="s">
        <v>1817</v>
      </c>
      <c r="H160" s="343" t="s">
        <v>1174</v>
      </c>
      <c r="I160" s="343" t="s">
        <v>123</v>
      </c>
      <c r="J160" s="406" t="s">
        <v>1538</v>
      </c>
      <c r="K160" s="552">
        <v>43500</v>
      </c>
      <c r="L160" s="266" t="s">
        <v>1759</v>
      </c>
      <c r="M160" s="790">
        <v>2</v>
      </c>
      <c r="N160" s="795"/>
      <c r="O160" s="260">
        <v>1</v>
      </c>
      <c r="P160" s="993"/>
      <c r="Q160" s="346" t="s">
        <v>6</v>
      </c>
      <c r="R160" s="347">
        <v>30</v>
      </c>
      <c r="S160" s="348"/>
      <c r="T160" s="348"/>
      <c r="U160" s="328" t="s">
        <v>887</v>
      </c>
      <c r="V160" s="996"/>
      <c r="W160" s="986"/>
      <c r="Y160" s="340" t="str">
        <f t="shared" si="4"/>
        <v>Городской округ Лосино-Петровский</v>
      </c>
      <c r="AC160"/>
    </row>
    <row r="161" spans="2:29" ht="15" customHeight="1">
      <c r="B161" s="620" t="s">
        <v>1634</v>
      </c>
      <c r="C161" s="621"/>
      <c r="D161" s="622">
        <f>SUM(D162:D162)</f>
        <v>21850</v>
      </c>
      <c r="E161" s="621"/>
      <c r="F161" s="623"/>
      <c r="G161" s="624"/>
      <c r="H161" s="625"/>
      <c r="I161" s="625"/>
      <c r="J161" s="625"/>
      <c r="K161" s="705"/>
      <c r="L161" s="828"/>
      <c r="M161" s="664">
        <f>SUMIF(Q162:Q162,"действующий",M162:M162)+SUMIF(Q162:Q162,"планируемый к открытию",M162:M162)</f>
        <v>5</v>
      </c>
      <c r="N161" s="664">
        <f>SUMIF(Q162:Q162,"действующий",N162:N162)+SUMIF(Q162:Q162,"планируемый к открытию",N162:N162)</f>
        <v>0</v>
      </c>
      <c r="O161" s="664">
        <f>SUMIF(Q162:Q162,"действующий",O162:O162)+SUMIF(Q162:Q162,"планируемый к открытию",O162:O162)</f>
        <v>2</v>
      </c>
      <c r="P161" s="627">
        <f>SUM(P162:P162)</f>
        <v>0</v>
      </c>
      <c r="Q161" s="628"/>
      <c r="R161" s="629"/>
      <c r="S161" s="629"/>
      <c r="T161" s="629"/>
      <c r="U161" s="630"/>
      <c r="V161" s="631">
        <f>W161/D161</f>
        <v>1</v>
      </c>
      <c r="W161" s="632">
        <f>SUM(W162:W162)</f>
        <v>21850</v>
      </c>
      <c r="Y161" s="340" t="str">
        <f t="shared" si="4"/>
        <v/>
      </c>
      <c r="AC161"/>
    </row>
    <row r="162" spans="2:29" s="1138" customFormat="1" ht="126" customHeight="1">
      <c r="B162" s="1200">
        <f>B158+1</f>
        <v>27</v>
      </c>
      <c r="C162" s="1163" t="s">
        <v>1648</v>
      </c>
      <c r="D162" s="1206">
        <v>21850</v>
      </c>
      <c r="E162" s="1163" t="s">
        <v>1763</v>
      </c>
      <c r="F162" s="1153" t="s">
        <v>732</v>
      </c>
      <c r="G162" s="1157" t="s">
        <v>386</v>
      </c>
      <c r="H162" s="416" t="s">
        <v>1175</v>
      </c>
      <c r="I162" s="416" t="s">
        <v>624</v>
      </c>
      <c r="J162" s="416" t="s">
        <v>387</v>
      </c>
      <c r="K162" s="250">
        <v>41997</v>
      </c>
      <c r="L162" s="308" t="s">
        <v>1759</v>
      </c>
      <c r="M162" s="800">
        <v>5</v>
      </c>
      <c r="N162" s="793"/>
      <c r="O162" s="793">
        <v>2</v>
      </c>
      <c r="P162" s="373" t="str">
        <f>IF(V162&lt;1,ROUNDUP((D162-W162)/5000,0),"0")</f>
        <v>0</v>
      </c>
      <c r="Q162" s="346" t="s">
        <v>6</v>
      </c>
      <c r="R162" s="350">
        <v>74.2</v>
      </c>
      <c r="S162" s="348" t="s">
        <v>610</v>
      </c>
      <c r="T162" s="348" t="s">
        <v>773</v>
      </c>
      <c r="U162" s="1160" t="s">
        <v>31</v>
      </c>
      <c r="V162" s="422">
        <f>W162/D162</f>
        <v>1</v>
      </c>
      <c r="W162" s="412">
        <f>IF(SUMIF(Q162:Q162,"действующий",M162:M162)*5000/D162&gt;1,D162,SUMIF(Q162:Q162,"действующий",M162:M162)*5000)</f>
        <v>21850</v>
      </c>
      <c r="Y162" s="340" t="str">
        <f t="shared" si="4"/>
        <v>Муниципальный округ Лотошино</v>
      </c>
      <c r="Z162" s="340"/>
      <c r="AC162" s="1181"/>
    </row>
    <row r="163" spans="2:29" ht="15" customHeight="1">
      <c r="B163" s="620" t="s">
        <v>1635</v>
      </c>
      <c r="C163" s="621"/>
      <c r="D163" s="622">
        <f>D164</f>
        <v>61324</v>
      </c>
      <c r="E163" s="621"/>
      <c r="F163" s="623"/>
      <c r="G163" s="624"/>
      <c r="H163" s="625"/>
      <c r="I163" s="625"/>
      <c r="J163" s="625"/>
      <c r="K163" s="705"/>
      <c r="L163" s="828"/>
      <c r="M163" s="664">
        <f>SUMIF(Q164:Q167,"действующий",M164:M167)+SUMIF(Q164:Q167,"планируемый к открытию",M164:M167)</f>
        <v>13</v>
      </c>
      <c r="N163" s="664">
        <f>SUMIF(Q164:Q167,"действующий",N164:N167)+SUMIF(Q164:Q167,"планируемый к открытию",N164:N167)</f>
        <v>0</v>
      </c>
      <c r="O163" s="664">
        <f>SUMIF(Q164:Q167,"действующий",O164:O167)+SUMIF(Q164:Q167,"планируемый к открытию",O164:O167)</f>
        <v>7</v>
      </c>
      <c r="P163" s="627" t="str">
        <f>P164</f>
        <v>0</v>
      </c>
      <c r="Q163" s="628"/>
      <c r="R163" s="629"/>
      <c r="S163" s="629"/>
      <c r="T163" s="629"/>
      <c r="U163" s="630"/>
      <c r="V163" s="631">
        <f>W163/D163</f>
        <v>1</v>
      </c>
      <c r="W163" s="632">
        <f>W164</f>
        <v>61324</v>
      </c>
      <c r="Y163" s="340" t="str">
        <f t="shared" si="4"/>
        <v/>
      </c>
      <c r="AC163"/>
    </row>
    <row r="164" spans="2:29" s="1138" customFormat="1" ht="72" customHeight="1">
      <c r="B164" s="1188">
        <f>B162+1</f>
        <v>28</v>
      </c>
      <c r="C164" s="1189" t="s">
        <v>1649</v>
      </c>
      <c r="D164" s="1190">
        <v>61324</v>
      </c>
      <c r="E164" s="1189" t="s">
        <v>1853</v>
      </c>
      <c r="F164" s="1153" t="s">
        <v>732</v>
      </c>
      <c r="G164" s="1157" t="s">
        <v>932</v>
      </c>
      <c r="H164" s="343" t="s">
        <v>1176</v>
      </c>
      <c r="I164" s="343" t="s">
        <v>892</v>
      </c>
      <c r="J164" s="343" t="s">
        <v>1539</v>
      </c>
      <c r="K164" s="250">
        <v>41631</v>
      </c>
      <c r="L164" s="308" t="s">
        <v>1759</v>
      </c>
      <c r="M164" s="732">
        <v>9</v>
      </c>
      <c r="N164" s="797"/>
      <c r="O164" s="797">
        <v>3</v>
      </c>
      <c r="P164" s="1045" t="str">
        <f>IF(V164&lt;1,ROUNDUP((D164-W164)/5000,0),"0")</f>
        <v>0</v>
      </c>
      <c r="Q164" s="346" t="s">
        <v>6</v>
      </c>
      <c r="R164" s="347">
        <v>120</v>
      </c>
      <c r="S164" s="348"/>
      <c r="T164" s="348"/>
      <c r="U164" s="1160" t="s">
        <v>31</v>
      </c>
      <c r="V164" s="1064">
        <f>W164/D164</f>
        <v>1</v>
      </c>
      <c r="W164" s="1065">
        <f>IF(SUMIF(Q164:Q167,"действующий",M164:M167)*5000/D164&gt;1,D164,SUMIF(Q164:Q167,"действующий",M164:M167)*5000)</f>
        <v>61324</v>
      </c>
      <c r="Y164" s="340" t="str">
        <f t="shared" si="4"/>
        <v>Муниципальный округ Луховицы</v>
      </c>
      <c r="Z164" s="340"/>
      <c r="AC164" s="1181"/>
    </row>
    <row r="165" spans="2:29" ht="90.75" customHeight="1">
      <c r="B165" s="1021"/>
      <c r="C165" s="1001"/>
      <c r="D165" s="1063"/>
      <c r="E165" s="1001"/>
      <c r="F165" s="351" t="s">
        <v>733</v>
      </c>
      <c r="G165" s="227" t="s">
        <v>1364</v>
      </c>
      <c r="H165" s="351" t="s">
        <v>1177</v>
      </c>
      <c r="I165" s="343" t="s">
        <v>892</v>
      </c>
      <c r="J165" s="410" t="s">
        <v>846</v>
      </c>
      <c r="K165" s="249">
        <v>43427</v>
      </c>
      <c r="L165" s="215" t="s">
        <v>1759</v>
      </c>
      <c r="M165" s="544">
        <v>2</v>
      </c>
      <c r="N165" s="510"/>
      <c r="O165" s="510">
        <v>2</v>
      </c>
      <c r="P165" s="1027"/>
      <c r="Q165" s="353" t="s">
        <v>6</v>
      </c>
      <c r="R165" s="350">
        <v>20</v>
      </c>
      <c r="S165" s="348"/>
      <c r="T165" s="348"/>
      <c r="U165" s="313" t="s">
        <v>1454</v>
      </c>
      <c r="V165" s="996"/>
      <c r="W165" s="986"/>
      <c r="Y165" s="340" t="str">
        <f t="shared" si="4"/>
        <v>Муниципальный округ Луховицы</v>
      </c>
      <c r="AC165"/>
    </row>
    <row r="166" spans="2:29" ht="51.75" customHeight="1">
      <c r="B166" s="1030"/>
      <c r="C166" s="1030"/>
      <c r="D166" s="1063"/>
      <c r="E166" s="1030"/>
      <c r="F166" s="343" t="s">
        <v>733</v>
      </c>
      <c r="G166" s="344" t="s">
        <v>1792</v>
      </c>
      <c r="H166" s="416" t="s">
        <v>1178</v>
      </c>
      <c r="I166" s="343" t="s">
        <v>892</v>
      </c>
      <c r="J166" s="416" t="s">
        <v>966</v>
      </c>
      <c r="K166" s="250">
        <v>42075</v>
      </c>
      <c r="L166" s="308" t="s">
        <v>1759</v>
      </c>
      <c r="M166" s="547">
        <v>1</v>
      </c>
      <c r="N166" s="509"/>
      <c r="O166" s="509">
        <v>1</v>
      </c>
      <c r="P166" s="1027"/>
      <c r="Q166" s="346" t="s">
        <v>6</v>
      </c>
      <c r="R166" s="350">
        <v>6</v>
      </c>
      <c r="S166" s="348"/>
      <c r="T166" s="348"/>
      <c r="U166" s="839" t="s">
        <v>867</v>
      </c>
      <c r="V166" s="996"/>
      <c r="W166" s="986"/>
      <c r="Y166" s="340" t="str">
        <f t="shared" si="4"/>
        <v>Муниципальный округ Луховицы</v>
      </c>
      <c r="AC166"/>
    </row>
    <row r="167" spans="2:29" ht="48" customHeight="1">
      <c r="B167" s="1030"/>
      <c r="C167" s="1030"/>
      <c r="D167" s="1063"/>
      <c r="E167" s="1030"/>
      <c r="F167" s="343" t="s">
        <v>733</v>
      </c>
      <c r="G167" s="344" t="s">
        <v>1793</v>
      </c>
      <c r="H167" s="343" t="s">
        <v>1179</v>
      </c>
      <c r="I167" s="343" t="s">
        <v>892</v>
      </c>
      <c r="J167" s="343" t="s">
        <v>1540</v>
      </c>
      <c r="K167" s="250">
        <v>42186</v>
      </c>
      <c r="L167" s="308" t="s">
        <v>1759</v>
      </c>
      <c r="M167" s="547">
        <v>1</v>
      </c>
      <c r="N167" s="795"/>
      <c r="O167" s="795">
        <v>1</v>
      </c>
      <c r="P167" s="1027"/>
      <c r="Q167" s="346" t="s">
        <v>6</v>
      </c>
      <c r="R167" s="347">
        <v>6</v>
      </c>
      <c r="S167" s="348"/>
      <c r="T167" s="348"/>
      <c r="U167" s="839" t="s">
        <v>832</v>
      </c>
      <c r="V167" s="996"/>
      <c r="W167" s="986"/>
      <c r="Y167" s="340" t="str">
        <f t="shared" si="4"/>
        <v>Муниципальный округ Луховицы</v>
      </c>
      <c r="AC167"/>
    </row>
    <row r="168" spans="2:29" ht="15" customHeight="1">
      <c r="B168" s="205" t="s">
        <v>579</v>
      </c>
      <c r="C168" s="206"/>
      <c r="D168" s="207">
        <f>D169</f>
        <v>66930</v>
      </c>
      <c r="E168" s="206"/>
      <c r="F168" s="426"/>
      <c r="G168" s="327"/>
      <c r="H168" s="425"/>
      <c r="I168" s="425"/>
      <c r="J168" s="425"/>
      <c r="K168" s="704"/>
      <c r="L168" s="741"/>
      <c r="M168" s="208">
        <f>SUMIF(Q169:Q169,"действующий",M169:M169)+SUMIF(Q169:Q169,"планируемый к открытию",M169:M169)</f>
        <v>13</v>
      </c>
      <c r="N168" s="295">
        <f>SUMIF(Q169:Q169,"действующий",N169:N169)+SUMIF(Q169:Q169,"планируемый к открытию",N169:N169)</f>
        <v>1</v>
      </c>
      <c r="O168" s="295">
        <f>SUMIF(Q169:Q169,"действующий",O169:O169)+SUMIF(Q169:Q169,"планируемый к открытию",O169:O169)</f>
        <v>6</v>
      </c>
      <c r="P168" s="295">
        <f>P169</f>
        <v>1</v>
      </c>
      <c r="Q168" s="208"/>
      <c r="R168" s="211"/>
      <c r="S168" s="211"/>
      <c r="T168" s="211"/>
      <c r="U168" s="824"/>
      <c r="V168" s="826">
        <f>W168/D168</f>
        <v>0.97116390258479013</v>
      </c>
      <c r="W168" s="827">
        <f>W169</f>
        <v>65000</v>
      </c>
      <c r="Y168" s="340" t="str">
        <f t="shared" si="4"/>
        <v/>
      </c>
      <c r="AC168"/>
    </row>
    <row r="169" spans="2:29" s="1138" customFormat="1" ht="132.75" customHeight="1">
      <c r="B169" s="1161">
        <f>B164+1</f>
        <v>29</v>
      </c>
      <c r="C169" s="1207" t="s">
        <v>1114</v>
      </c>
      <c r="D169" s="1208">
        <v>66930</v>
      </c>
      <c r="E169" s="1207" t="s">
        <v>1075</v>
      </c>
      <c r="F169" s="1209" t="s">
        <v>732</v>
      </c>
      <c r="G169" s="1210" t="s">
        <v>152</v>
      </c>
      <c r="H169" s="423" t="s">
        <v>1180</v>
      </c>
      <c r="I169" s="416" t="s">
        <v>154</v>
      </c>
      <c r="J169" s="423" t="s">
        <v>1541</v>
      </c>
      <c r="K169" s="722">
        <v>41269</v>
      </c>
      <c r="L169" s="308" t="s">
        <v>1759</v>
      </c>
      <c r="M169" s="733">
        <v>13</v>
      </c>
      <c r="N169" s="781">
        <v>1</v>
      </c>
      <c r="O169" s="781">
        <v>6</v>
      </c>
      <c r="P169" s="796">
        <f>IF(V169&lt;1,ROUNDUP((D169-W169)/5000,0),"0")</f>
        <v>1</v>
      </c>
      <c r="Q169" s="407" t="s">
        <v>6</v>
      </c>
      <c r="R169" s="356">
        <v>170</v>
      </c>
      <c r="S169" s="348"/>
      <c r="T169" s="348" t="s">
        <v>773</v>
      </c>
      <c r="U169" s="1170" t="s">
        <v>31</v>
      </c>
      <c r="V169" s="777">
        <f>W169/D169</f>
        <v>0.97116390258479013</v>
      </c>
      <c r="W169" s="776">
        <f>IF(SUMIF(Q169:Q169,"действующий",M169:M169)*5000/D169&gt;1,D169,SUMIF(Q169:Q169,"действующий",M169:M169)*5000)</f>
        <v>65000</v>
      </c>
      <c r="Y169" s="340" t="str">
        <f t="shared" si="4"/>
        <v>Городской округ Лыткарино</v>
      </c>
      <c r="Z169" s="340"/>
      <c r="AC169" s="1181"/>
    </row>
    <row r="170" spans="2:29" ht="15" customHeight="1">
      <c r="B170" s="205" t="s">
        <v>580</v>
      </c>
      <c r="C170" s="206"/>
      <c r="D170" s="207">
        <f>D171</f>
        <v>448484</v>
      </c>
      <c r="E170" s="206"/>
      <c r="F170" s="426"/>
      <c r="G170" s="327"/>
      <c r="H170" s="425"/>
      <c r="I170" s="425"/>
      <c r="J170" s="425"/>
      <c r="K170" s="704"/>
      <c r="L170" s="741"/>
      <c r="M170" s="208">
        <f>SUMIF(Q171:Q183,"действующий",M171:M183)+SUMIF(Q171:Q183,"планируемый к открытию",M171:M183)</f>
        <v>84</v>
      </c>
      <c r="N170" s="295">
        <f>SUMIF(Q171:Q183,"действующий",N171:N183)+SUMIF(Q171:Q183,"планируемый к открытию",N171:N183)</f>
        <v>3</v>
      </c>
      <c r="O170" s="295">
        <f>SUMIF(Q171:Q183,"действующий",O171:O183)+SUMIF(Q171:Q183,"планируемый к открытию",O171:O183)</f>
        <v>53</v>
      </c>
      <c r="P170" s="295">
        <f>P171</f>
        <v>6</v>
      </c>
      <c r="Q170" s="208"/>
      <c r="R170" s="211"/>
      <c r="S170" s="211"/>
      <c r="T170" s="211"/>
      <c r="U170" s="824"/>
      <c r="V170" s="826">
        <f>W170/D170</f>
        <v>0.9364882582210291</v>
      </c>
      <c r="W170" s="827">
        <f>W171</f>
        <v>420000</v>
      </c>
      <c r="Y170" s="340" t="str">
        <f t="shared" si="4"/>
        <v/>
      </c>
      <c r="AC170"/>
    </row>
    <row r="171" spans="2:29" s="1138" customFormat="1" ht="84" customHeight="1">
      <c r="B171" s="1211">
        <f>B169+1</f>
        <v>30</v>
      </c>
      <c r="C171" s="1151" t="s">
        <v>1115</v>
      </c>
      <c r="D171" s="1152">
        <f>391176+57308</f>
        <v>448484</v>
      </c>
      <c r="E171" s="1151" t="s">
        <v>1076</v>
      </c>
      <c r="F171" s="1153" t="s">
        <v>732</v>
      </c>
      <c r="G171" s="1197" t="s">
        <v>986</v>
      </c>
      <c r="H171" s="410" t="s">
        <v>1181</v>
      </c>
      <c r="I171" s="410" t="s">
        <v>159</v>
      </c>
      <c r="J171" s="410" t="s">
        <v>1542</v>
      </c>
      <c r="K171" s="249">
        <v>41515</v>
      </c>
      <c r="L171" s="215" t="s">
        <v>1759</v>
      </c>
      <c r="M171" s="734">
        <v>16</v>
      </c>
      <c r="N171" s="818">
        <v>1</v>
      </c>
      <c r="O171" s="819">
        <v>10</v>
      </c>
      <c r="P171" s="993">
        <f>IF(V171&lt;1,ROUNDUP((D171-W171)/5000,0),"0")</f>
        <v>6</v>
      </c>
      <c r="Q171" s="414" t="s">
        <v>6</v>
      </c>
      <c r="R171" s="350">
        <v>161</v>
      </c>
      <c r="S171" s="348" t="s">
        <v>609</v>
      </c>
      <c r="T171" s="348" t="s">
        <v>773</v>
      </c>
      <c r="U171" s="1160" t="s">
        <v>43</v>
      </c>
      <c r="V171" s="996">
        <f>W171/D171</f>
        <v>0.9364882582210291</v>
      </c>
      <c r="W171" s="986">
        <f>IF(SUMIF(Q171:Q183,"действующий",M171:M183)*5000/D171&gt;1,D171,SUMIF(Q171:Q183,"действующий",M171:M183)*5000)</f>
        <v>420000</v>
      </c>
      <c r="Y171" s="340" t="str">
        <f t="shared" si="4"/>
        <v>Городской округ Люберцы</v>
      </c>
      <c r="Z171" s="340"/>
      <c r="AC171" s="1181"/>
    </row>
    <row r="172" spans="2:29" s="1138" customFormat="1" ht="72" customHeight="1">
      <c r="B172" s="1150"/>
      <c r="C172" s="1155"/>
      <c r="D172" s="1156"/>
      <c r="E172" s="1155"/>
      <c r="F172" s="1153" t="s">
        <v>732</v>
      </c>
      <c r="G172" s="1197" t="s">
        <v>869</v>
      </c>
      <c r="H172" s="579" t="s">
        <v>1181</v>
      </c>
      <c r="I172" s="416" t="s">
        <v>159</v>
      </c>
      <c r="J172" s="416" t="s">
        <v>1543</v>
      </c>
      <c r="K172" s="250">
        <v>41998</v>
      </c>
      <c r="L172" s="308" t="s">
        <v>1759</v>
      </c>
      <c r="M172" s="735">
        <v>7</v>
      </c>
      <c r="N172" s="248">
        <v>1</v>
      </c>
      <c r="O172" s="251">
        <v>3</v>
      </c>
      <c r="P172" s="993"/>
      <c r="Q172" s="414" t="s">
        <v>6</v>
      </c>
      <c r="R172" s="350">
        <v>121.4</v>
      </c>
      <c r="S172" s="348" t="s">
        <v>611</v>
      </c>
      <c r="T172" s="348" t="s">
        <v>773</v>
      </c>
      <c r="U172" s="1160" t="s">
        <v>31</v>
      </c>
      <c r="V172" s="996"/>
      <c r="W172" s="986"/>
      <c r="Y172" s="340" t="str">
        <f t="shared" si="4"/>
        <v>Городской округ Люберцы</v>
      </c>
      <c r="Z172" s="340"/>
      <c r="AC172" s="1181"/>
    </row>
    <row r="173" spans="2:29" s="1138" customFormat="1" ht="84" customHeight="1">
      <c r="B173" s="1150"/>
      <c r="C173" s="1155"/>
      <c r="D173" s="1156"/>
      <c r="E173" s="1155"/>
      <c r="F173" s="1153" t="s">
        <v>732</v>
      </c>
      <c r="G173" s="1197" t="s">
        <v>1024</v>
      </c>
      <c r="H173" s="579" t="s">
        <v>1181</v>
      </c>
      <c r="I173" s="416" t="s">
        <v>159</v>
      </c>
      <c r="J173" s="416" t="s">
        <v>1544</v>
      </c>
      <c r="K173" s="250">
        <v>43206</v>
      </c>
      <c r="L173" s="308" t="s">
        <v>1759</v>
      </c>
      <c r="M173" s="735">
        <v>12</v>
      </c>
      <c r="N173" s="248"/>
      <c r="O173" s="251">
        <v>9</v>
      </c>
      <c r="P173" s="993"/>
      <c r="Q173" s="414" t="s">
        <v>6</v>
      </c>
      <c r="R173" s="350">
        <v>115.1</v>
      </c>
      <c r="S173" s="342" t="s">
        <v>612</v>
      </c>
      <c r="T173" s="348" t="s">
        <v>781</v>
      </c>
      <c r="U173" s="1160" t="s">
        <v>43</v>
      </c>
      <c r="V173" s="996"/>
      <c r="W173" s="986"/>
      <c r="Y173" s="340" t="str">
        <f t="shared" si="4"/>
        <v>Городской округ Люберцы</v>
      </c>
      <c r="Z173" s="340"/>
      <c r="AC173" s="1181"/>
    </row>
    <row r="174" spans="2:29" s="1138" customFormat="1" ht="84" customHeight="1">
      <c r="B174" s="1150"/>
      <c r="C174" s="1155"/>
      <c r="D174" s="1156"/>
      <c r="E174" s="1155"/>
      <c r="F174" s="1153" t="s">
        <v>732</v>
      </c>
      <c r="G174" s="1197" t="s">
        <v>911</v>
      </c>
      <c r="H174" s="579" t="s">
        <v>1181</v>
      </c>
      <c r="I174" s="416" t="s">
        <v>159</v>
      </c>
      <c r="J174" s="416" t="s">
        <v>1545</v>
      </c>
      <c r="K174" s="250">
        <v>41998</v>
      </c>
      <c r="L174" s="308" t="s">
        <v>1759</v>
      </c>
      <c r="M174" s="728">
        <v>6</v>
      </c>
      <c r="N174" s="419"/>
      <c r="O174" s="226">
        <v>3</v>
      </c>
      <c r="P174" s="993"/>
      <c r="Q174" s="414" t="s">
        <v>6</v>
      </c>
      <c r="R174" s="350">
        <v>61</v>
      </c>
      <c r="S174" s="348" t="s">
        <v>941</v>
      </c>
      <c r="T174" s="348" t="s">
        <v>773</v>
      </c>
      <c r="U174" s="1160" t="s">
        <v>798</v>
      </c>
      <c r="V174" s="996"/>
      <c r="W174" s="986"/>
      <c r="Y174" s="340" t="str">
        <f t="shared" si="4"/>
        <v>Городской округ Люберцы</v>
      </c>
      <c r="Z174" s="340"/>
      <c r="AC174" s="1181"/>
    </row>
    <row r="175" spans="2:29" s="1138" customFormat="1" ht="81" customHeight="1">
      <c r="B175" s="1150"/>
      <c r="C175" s="1155"/>
      <c r="D175" s="1156"/>
      <c r="E175" s="1155"/>
      <c r="F175" s="1153" t="s">
        <v>732</v>
      </c>
      <c r="G175" s="1197" t="s">
        <v>1388</v>
      </c>
      <c r="H175" s="579" t="s">
        <v>1181</v>
      </c>
      <c r="I175" s="416" t="s">
        <v>159</v>
      </c>
      <c r="J175" s="416" t="s">
        <v>1546</v>
      </c>
      <c r="K175" s="250">
        <v>41998</v>
      </c>
      <c r="L175" s="308" t="s">
        <v>1759</v>
      </c>
      <c r="M175" s="728">
        <v>5</v>
      </c>
      <c r="N175" s="419"/>
      <c r="O175" s="226">
        <v>3</v>
      </c>
      <c r="P175" s="993"/>
      <c r="Q175" s="414" t="s">
        <v>6</v>
      </c>
      <c r="R175" s="324">
        <v>69.5</v>
      </c>
      <c r="S175" s="366" t="s">
        <v>611</v>
      </c>
      <c r="T175" s="321" t="s">
        <v>773</v>
      </c>
      <c r="U175" s="1160" t="s">
        <v>1448</v>
      </c>
      <c r="V175" s="996"/>
      <c r="W175" s="986"/>
      <c r="Y175" s="340" t="str">
        <f t="shared" si="4"/>
        <v>Городской округ Люберцы</v>
      </c>
      <c r="Z175" s="340"/>
      <c r="AC175" s="1181"/>
    </row>
    <row r="176" spans="2:29" s="1138" customFormat="1" ht="84" customHeight="1">
      <c r="B176" s="1150"/>
      <c r="C176" s="1155"/>
      <c r="D176" s="1156"/>
      <c r="E176" s="1155"/>
      <c r="F176" s="1153" t="s">
        <v>732</v>
      </c>
      <c r="G176" s="1197" t="s">
        <v>910</v>
      </c>
      <c r="H176" s="579" t="s">
        <v>1181</v>
      </c>
      <c r="I176" s="416" t="s">
        <v>159</v>
      </c>
      <c r="J176" s="416" t="s">
        <v>1547</v>
      </c>
      <c r="K176" s="250">
        <v>43451</v>
      </c>
      <c r="L176" s="308" t="s">
        <v>1759</v>
      </c>
      <c r="M176" s="547">
        <v>7</v>
      </c>
      <c r="N176" s="509"/>
      <c r="O176" s="224">
        <v>5</v>
      </c>
      <c r="P176" s="993"/>
      <c r="Q176" s="414" t="s">
        <v>6</v>
      </c>
      <c r="R176" s="350">
        <v>121.4</v>
      </c>
      <c r="S176" s="348" t="s">
        <v>941</v>
      </c>
      <c r="T176" s="348"/>
      <c r="U176" s="1160" t="s">
        <v>43</v>
      </c>
      <c r="V176" s="996"/>
      <c r="W176" s="986"/>
      <c r="Y176" s="340" t="str">
        <f t="shared" si="4"/>
        <v>Городской округ Люберцы</v>
      </c>
      <c r="Z176" s="340"/>
      <c r="AC176" s="1181"/>
    </row>
    <row r="177" spans="2:29" s="1138" customFormat="1" ht="84" customHeight="1">
      <c r="B177" s="1150"/>
      <c r="C177" s="1155"/>
      <c r="D177" s="1156"/>
      <c r="E177" s="1155"/>
      <c r="F177" s="1153" t="s">
        <v>732</v>
      </c>
      <c r="G177" s="1197" t="s">
        <v>912</v>
      </c>
      <c r="H177" s="343" t="s">
        <v>1181</v>
      </c>
      <c r="I177" s="416" t="s">
        <v>159</v>
      </c>
      <c r="J177" s="343" t="s">
        <v>1548</v>
      </c>
      <c r="K177" s="250">
        <v>41998</v>
      </c>
      <c r="L177" s="308" t="s">
        <v>1759</v>
      </c>
      <c r="M177" s="728">
        <v>8</v>
      </c>
      <c r="N177" s="419">
        <v>1</v>
      </c>
      <c r="O177" s="226">
        <v>4</v>
      </c>
      <c r="P177" s="993"/>
      <c r="Q177" s="414" t="s">
        <v>6</v>
      </c>
      <c r="R177" s="347">
        <v>115</v>
      </c>
      <c r="S177" s="348" t="s">
        <v>609</v>
      </c>
      <c r="T177" s="348" t="s">
        <v>773</v>
      </c>
      <c r="U177" s="1160" t="s">
        <v>43</v>
      </c>
      <c r="V177" s="996"/>
      <c r="W177" s="986"/>
      <c r="Y177" s="340" t="str">
        <f t="shared" si="4"/>
        <v>Городской округ Люберцы</v>
      </c>
      <c r="Z177" s="340"/>
      <c r="AC177" s="1181"/>
    </row>
    <row r="178" spans="2:29" s="1138" customFormat="1" ht="79.5" customHeight="1">
      <c r="B178" s="1150"/>
      <c r="C178" s="1155"/>
      <c r="D178" s="1156"/>
      <c r="E178" s="1155"/>
      <c r="F178" s="1153" t="s">
        <v>732</v>
      </c>
      <c r="G178" s="1197" t="s">
        <v>1025</v>
      </c>
      <c r="H178" s="343" t="s">
        <v>1181</v>
      </c>
      <c r="I178" s="343" t="s">
        <v>159</v>
      </c>
      <c r="J178" s="343" t="s">
        <v>1549</v>
      </c>
      <c r="K178" s="249">
        <v>43413</v>
      </c>
      <c r="L178" s="215" t="s">
        <v>1759</v>
      </c>
      <c r="M178" s="736">
        <v>7</v>
      </c>
      <c r="N178" s="428"/>
      <c r="O178" s="236">
        <v>4</v>
      </c>
      <c r="P178" s="993"/>
      <c r="Q178" s="414" t="s">
        <v>6</v>
      </c>
      <c r="R178" s="347">
        <v>70.2</v>
      </c>
      <c r="S178" s="348"/>
      <c r="T178" s="348" t="s">
        <v>773</v>
      </c>
      <c r="U178" s="1160" t="s">
        <v>798</v>
      </c>
      <c r="V178" s="996"/>
      <c r="W178" s="986"/>
      <c r="Y178" s="340" t="str">
        <f t="shared" si="4"/>
        <v>Городской округ Люберцы</v>
      </c>
      <c r="Z178" s="340"/>
      <c r="AC178" s="1181"/>
    </row>
    <row r="179" spans="2:29" ht="87" customHeight="1">
      <c r="B179" s="1021"/>
      <c r="C179" s="1001"/>
      <c r="D179" s="1040"/>
      <c r="E179" s="1001"/>
      <c r="F179" s="343" t="s">
        <v>733</v>
      </c>
      <c r="G179" s="357" t="s">
        <v>1365</v>
      </c>
      <c r="H179" s="343" t="s">
        <v>1181</v>
      </c>
      <c r="I179" s="343" t="s">
        <v>159</v>
      </c>
      <c r="J179" s="343" t="s">
        <v>1550</v>
      </c>
      <c r="K179" s="249">
        <v>43857</v>
      </c>
      <c r="L179" s="215" t="s">
        <v>1759</v>
      </c>
      <c r="M179" s="736">
        <v>4</v>
      </c>
      <c r="N179" s="428"/>
      <c r="O179" s="236">
        <v>5</v>
      </c>
      <c r="P179" s="993"/>
      <c r="Q179" s="617" t="s">
        <v>6</v>
      </c>
      <c r="R179" s="347">
        <v>50</v>
      </c>
      <c r="S179" s="348"/>
      <c r="T179" s="348" t="s">
        <v>773</v>
      </c>
      <c r="U179" s="320" t="s">
        <v>43</v>
      </c>
      <c r="V179" s="996"/>
      <c r="W179" s="986"/>
      <c r="Y179" s="340" t="str">
        <f t="shared" si="4"/>
        <v>Городской округ Люберцы</v>
      </c>
      <c r="AC179"/>
    </row>
    <row r="180" spans="2:29" ht="78.75" customHeight="1">
      <c r="B180" s="1021"/>
      <c r="C180" s="1001"/>
      <c r="D180" s="1040"/>
      <c r="E180" s="1042"/>
      <c r="F180" s="343" t="s">
        <v>733</v>
      </c>
      <c r="G180" s="700" t="s">
        <v>1709</v>
      </c>
      <c r="H180" s="343" t="s">
        <v>1181</v>
      </c>
      <c r="I180" s="343" t="s">
        <v>159</v>
      </c>
      <c r="J180" s="683" t="s">
        <v>1710</v>
      </c>
      <c r="K180" s="249">
        <v>45689</v>
      </c>
      <c r="L180" s="740" t="s">
        <v>1760</v>
      </c>
      <c r="M180" s="236">
        <v>1</v>
      </c>
      <c r="N180" s="428"/>
      <c r="O180" s="236"/>
      <c r="P180" s="993"/>
      <c r="Q180" s="687" t="s">
        <v>6</v>
      </c>
      <c r="R180" s="350"/>
      <c r="S180" s="348"/>
      <c r="T180" s="348" t="s">
        <v>1762</v>
      </c>
      <c r="U180" s="320" t="s">
        <v>1711</v>
      </c>
      <c r="V180" s="996"/>
      <c r="W180" s="986"/>
      <c r="Y180" s="340" t="str">
        <f t="shared" si="4"/>
        <v>Городской округ Люберцы</v>
      </c>
      <c r="AC180"/>
    </row>
    <row r="181" spans="2:29" s="1138" customFormat="1" ht="79.5" customHeight="1">
      <c r="B181" s="1150"/>
      <c r="C181" s="1155"/>
      <c r="D181" s="1156"/>
      <c r="E181" s="1189" t="s">
        <v>1060</v>
      </c>
      <c r="F181" s="1153" t="s">
        <v>732</v>
      </c>
      <c r="G181" s="1178" t="s">
        <v>1381</v>
      </c>
      <c r="H181" s="619" t="s">
        <v>1157</v>
      </c>
      <c r="I181" s="343" t="s">
        <v>796</v>
      </c>
      <c r="J181" s="619" t="s">
        <v>1501</v>
      </c>
      <c r="K181" s="250">
        <v>41638</v>
      </c>
      <c r="L181" s="308" t="s">
        <v>1759</v>
      </c>
      <c r="M181" s="728">
        <v>5</v>
      </c>
      <c r="N181" s="590"/>
      <c r="O181" s="226">
        <v>3</v>
      </c>
      <c r="P181" s="993"/>
      <c r="Q181" s="346" t="s">
        <v>6</v>
      </c>
      <c r="R181" s="350">
        <v>61</v>
      </c>
      <c r="S181" s="348" t="s">
        <v>611</v>
      </c>
      <c r="T181" s="348" t="s">
        <v>773</v>
      </c>
      <c r="U181" s="1160" t="s">
        <v>1464</v>
      </c>
      <c r="V181" s="996"/>
      <c r="W181" s="986"/>
      <c r="Y181" s="340" t="str">
        <f t="shared" si="4"/>
        <v>Городской округ Люберцы</v>
      </c>
      <c r="Z181" s="340"/>
      <c r="AC181" s="1181"/>
    </row>
    <row r="182" spans="2:29" s="1138" customFormat="1" ht="79.5" customHeight="1">
      <c r="B182" s="1150"/>
      <c r="C182" s="1155"/>
      <c r="D182" s="1156"/>
      <c r="E182" s="1155"/>
      <c r="F182" s="1153" t="s">
        <v>732</v>
      </c>
      <c r="G182" s="1157" t="s">
        <v>1439</v>
      </c>
      <c r="H182" s="351" t="s">
        <v>1340</v>
      </c>
      <c r="I182" s="343" t="s">
        <v>796</v>
      </c>
      <c r="J182" s="351" t="s">
        <v>1502</v>
      </c>
      <c r="K182" s="249">
        <v>42689</v>
      </c>
      <c r="L182" s="215" t="s">
        <v>1759</v>
      </c>
      <c r="M182" s="544">
        <v>5</v>
      </c>
      <c r="N182" s="615"/>
      <c r="O182" s="228">
        <v>2</v>
      </c>
      <c r="P182" s="993"/>
      <c r="Q182" s="346" t="s">
        <v>6</v>
      </c>
      <c r="R182" s="347">
        <v>59</v>
      </c>
      <c r="S182" s="348" t="s">
        <v>611</v>
      </c>
      <c r="T182" s="348" t="s">
        <v>773</v>
      </c>
      <c r="U182" s="1160" t="s">
        <v>1464</v>
      </c>
      <c r="V182" s="996"/>
      <c r="W182" s="986"/>
      <c r="Y182" s="340" t="str">
        <f t="shared" si="4"/>
        <v>Городской округ Люберцы</v>
      </c>
      <c r="Z182" s="340"/>
      <c r="AC182" s="1181"/>
    </row>
    <row r="183" spans="2:29" ht="69.75" customHeight="1">
      <c r="B183" s="1021"/>
      <c r="C183" s="1001"/>
      <c r="D183" s="1060"/>
      <c r="E183" s="1062"/>
      <c r="F183" s="351" t="s">
        <v>733</v>
      </c>
      <c r="G183" s="227" t="s">
        <v>1356</v>
      </c>
      <c r="H183" s="619" t="s">
        <v>1157</v>
      </c>
      <c r="I183" s="343" t="s">
        <v>796</v>
      </c>
      <c r="J183" s="351" t="s">
        <v>1503</v>
      </c>
      <c r="K183" s="249">
        <v>45209</v>
      </c>
      <c r="L183" s="215" t="s">
        <v>1759</v>
      </c>
      <c r="M183" s="231">
        <v>1</v>
      </c>
      <c r="N183" s="802"/>
      <c r="O183" s="353">
        <v>2</v>
      </c>
      <c r="P183" s="1061"/>
      <c r="Q183" s="346" t="s">
        <v>6</v>
      </c>
      <c r="R183" s="347">
        <v>14.7</v>
      </c>
      <c r="S183" s="348"/>
      <c r="T183" s="348" t="s">
        <v>1438</v>
      </c>
      <c r="U183" s="608" t="s">
        <v>1490</v>
      </c>
      <c r="V183" s="996"/>
      <c r="W183" s="986"/>
      <c r="Y183" s="340" t="str">
        <f t="shared" si="4"/>
        <v>Городской округ Люберцы</v>
      </c>
      <c r="AC183"/>
    </row>
    <row r="184" spans="2:29" ht="15" customHeight="1">
      <c r="B184" s="655" t="s">
        <v>1636</v>
      </c>
      <c r="C184" s="656"/>
      <c r="D184" s="657">
        <f>SUM(D185:D186)</f>
        <v>93410</v>
      </c>
      <c r="E184" s="656"/>
      <c r="F184" s="644"/>
      <c r="G184" s="645"/>
      <c r="H184" s="646"/>
      <c r="I184" s="646"/>
      <c r="J184" s="646"/>
      <c r="K184" s="646"/>
      <c r="L184" s="829"/>
      <c r="M184" s="664">
        <f>SUMIF(Q185:Q186,"действующий",M185:M186)+SUMIF(Q185:Q186,"планируемый к открытию",M185:M186)</f>
        <v>19</v>
      </c>
      <c r="N184" s="664">
        <f>SUMIF(Q185:Q186,"действующий",N185:N186)+SUMIF(Q185:Q186,"планируемый к открытию",N185:N186)</f>
        <v>0</v>
      </c>
      <c r="O184" s="664">
        <f>SUMIF(Q185:Q186,"действующий",O185:O186)+SUMIF(Q185:Q186,"планируемый к открытию",O185:O186)</f>
        <v>7</v>
      </c>
      <c r="P184" s="724" t="str">
        <f>P185</f>
        <v>0</v>
      </c>
      <c r="Q184" s="648"/>
      <c r="R184" s="648"/>
      <c r="S184" s="648"/>
      <c r="T184" s="648"/>
      <c r="U184" s="658"/>
      <c r="V184" s="651">
        <f>W184/D184</f>
        <v>1</v>
      </c>
      <c r="W184" s="652">
        <f>SUM(W185:W186)</f>
        <v>93410</v>
      </c>
      <c r="Y184" s="340" t="str">
        <f t="shared" si="4"/>
        <v/>
      </c>
      <c r="AC184"/>
    </row>
    <row r="185" spans="2:29" s="1138" customFormat="1" ht="72" customHeight="1">
      <c r="B185" s="1150">
        <f>B171+1</f>
        <v>31</v>
      </c>
      <c r="C185" s="1155" t="s">
        <v>1650</v>
      </c>
      <c r="D185" s="1212">
        <v>93410</v>
      </c>
      <c r="E185" s="1155" t="s">
        <v>1849</v>
      </c>
      <c r="F185" s="1153" t="s">
        <v>732</v>
      </c>
      <c r="G185" s="1157" t="s">
        <v>1288</v>
      </c>
      <c r="H185" s="343" t="s">
        <v>1286</v>
      </c>
      <c r="I185" s="343" t="s">
        <v>388</v>
      </c>
      <c r="J185" s="343" t="s">
        <v>1551</v>
      </c>
      <c r="K185" s="250">
        <v>42948</v>
      </c>
      <c r="L185" s="308" t="s">
        <v>1759</v>
      </c>
      <c r="M185" s="418">
        <v>18</v>
      </c>
      <c r="N185" s="323"/>
      <c r="O185" s="323">
        <v>6</v>
      </c>
      <c r="P185" s="1037" t="str">
        <f>IF(V185&lt;1,ROUNDUP((D185-W185)/5000,0),"0")</f>
        <v>0</v>
      </c>
      <c r="Q185" s="346" t="s">
        <v>6</v>
      </c>
      <c r="R185" s="347">
        <v>162.4</v>
      </c>
      <c r="S185" s="348"/>
      <c r="T185" s="348"/>
      <c r="U185" s="1158" t="s">
        <v>31</v>
      </c>
      <c r="V185" s="987">
        <f>W185/D185</f>
        <v>1</v>
      </c>
      <c r="W185" s="986">
        <f>IF(SUMIF(Q185:Q186,"действующий",M185:M186)*5000/D185&gt;1,D185,SUMIF(Q185:Q186,"действующий",M185:M186)*5000)</f>
        <v>93410</v>
      </c>
      <c r="Y185" s="340" t="str">
        <f t="shared" si="4"/>
        <v>Муниципальный округ Можайский</v>
      </c>
      <c r="Z185" s="340"/>
      <c r="AC185" s="1181"/>
    </row>
    <row r="186" spans="2:29" ht="84" customHeight="1">
      <c r="B186" s="1021"/>
      <c r="C186" s="1001"/>
      <c r="D186" s="1006"/>
      <c r="E186" s="1001"/>
      <c r="F186" s="343" t="s">
        <v>733</v>
      </c>
      <c r="G186" s="344" t="s">
        <v>1794</v>
      </c>
      <c r="H186" s="343" t="s">
        <v>1287</v>
      </c>
      <c r="I186" s="343" t="s">
        <v>388</v>
      </c>
      <c r="J186" s="343" t="s">
        <v>1552</v>
      </c>
      <c r="K186" s="250">
        <v>42460</v>
      </c>
      <c r="L186" s="308" t="s">
        <v>1759</v>
      </c>
      <c r="M186" s="221">
        <v>1</v>
      </c>
      <c r="N186" s="784"/>
      <c r="O186" s="784">
        <v>1</v>
      </c>
      <c r="P186" s="1049"/>
      <c r="Q186" s="346" t="s">
        <v>6</v>
      </c>
      <c r="R186" s="347">
        <v>38.5</v>
      </c>
      <c r="S186" s="348"/>
      <c r="T186" s="348"/>
      <c r="U186" s="320" t="s">
        <v>1444</v>
      </c>
      <c r="V186" s="988"/>
      <c r="W186" s="986"/>
      <c r="Y186" s="340" t="str">
        <f t="shared" si="4"/>
        <v>Муниципальный округ Можайский</v>
      </c>
      <c r="AC186"/>
    </row>
    <row r="187" spans="2:29" ht="15.75" customHeight="1">
      <c r="B187" s="205" t="s">
        <v>581</v>
      </c>
      <c r="C187" s="206"/>
      <c r="D187" s="207">
        <f>D188</f>
        <v>2838</v>
      </c>
      <c r="E187" s="206"/>
      <c r="F187" s="426"/>
      <c r="G187" s="327"/>
      <c r="H187" s="425"/>
      <c r="I187" s="425"/>
      <c r="J187" s="425"/>
      <c r="K187" s="704"/>
      <c r="L187" s="741"/>
      <c r="M187" s="208">
        <f>SUMIF(Q188:Q188,"действующий",M188:M188)+SUMIF(Q188:Q188,"планируемый к открытию",M188:M188)</f>
        <v>3</v>
      </c>
      <c r="N187" s="295">
        <f>SUMIF(Q188:Q188,"действующий",N188:N188)+SUMIF(Q188:Q188,"планируемый к открытию",N188:N188)</f>
        <v>0</v>
      </c>
      <c r="O187" s="295">
        <f>SUMIF(Q188:Q188,"действующий",O188:O188)+SUMIF(Q188:Q188,"планируемый к открытию",O188:O188)</f>
        <v>1</v>
      </c>
      <c r="P187" s="295">
        <f>SUM(P188:P188)</f>
        <v>0</v>
      </c>
      <c r="Q187" s="208"/>
      <c r="R187" s="211"/>
      <c r="S187" s="211"/>
      <c r="T187" s="211"/>
      <c r="U187" s="824"/>
      <c r="V187" s="826">
        <f>W187/D187</f>
        <v>1</v>
      </c>
      <c r="W187" s="827">
        <f>W188</f>
        <v>2838</v>
      </c>
      <c r="Y187" s="340" t="str">
        <f t="shared" si="4"/>
        <v/>
      </c>
      <c r="AC187"/>
    </row>
    <row r="188" spans="2:29" ht="170.25" customHeight="1">
      <c r="B188" s="219">
        <f>B185+1</f>
        <v>32</v>
      </c>
      <c r="C188" s="349" t="s">
        <v>1116</v>
      </c>
      <c r="D188" s="430">
        <v>2838</v>
      </c>
      <c r="E188" s="349" t="s">
        <v>1077</v>
      </c>
      <c r="F188" s="427" t="s">
        <v>733</v>
      </c>
      <c r="G188" s="344" t="s">
        <v>174</v>
      </c>
      <c r="H188" s="343" t="s">
        <v>1182</v>
      </c>
      <c r="I188" s="410" t="s">
        <v>842</v>
      </c>
      <c r="J188" s="343" t="s">
        <v>843</v>
      </c>
      <c r="K188" s="250">
        <v>41998</v>
      </c>
      <c r="L188" s="308" t="s">
        <v>1759</v>
      </c>
      <c r="M188" s="737">
        <v>3</v>
      </c>
      <c r="N188" s="786"/>
      <c r="O188" s="786">
        <v>1</v>
      </c>
      <c r="P188" s="791" t="str">
        <f>IF(V188&lt;1,ROUNDUP((D188-W188)/5000,0),"")</f>
        <v/>
      </c>
      <c r="Q188" s="346" t="s">
        <v>6</v>
      </c>
      <c r="R188" s="347">
        <v>30.5</v>
      </c>
      <c r="S188" s="348"/>
      <c r="T188" s="348" t="s">
        <v>773</v>
      </c>
      <c r="U188" s="320" t="s">
        <v>31</v>
      </c>
      <c r="V188" s="778">
        <f>W188/D188</f>
        <v>1</v>
      </c>
      <c r="W188" s="776">
        <f>IF(SUMIF(Q188:Q188,"действующий",M188:M188)*5000/D188&gt;1,D188,SUMIF(Q188:Q188,"действующий",M188:M188)*5000)</f>
        <v>2838</v>
      </c>
      <c r="Y188" s="340" t="str">
        <f t="shared" si="4"/>
        <v>Городской округ Молодёжный</v>
      </c>
      <c r="AC188"/>
    </row>
    <row r="189" spans="2:29" ht="15" customHeight="1">
      <c r="B189" s="205" t="s">
        <v>582</v>
      </c>
      <c r="C189" s="206"/>
      <c r="D189" s="207">
        <f>D190</f>
        <v>314245</v>
      </c>
      <c r="E189" s="206"/>
      <c r="F189" s="426"/>
      <c r="G189" s="327"/>
      <c r="H189" s="425"/>
      <c r="I189" s="425"/>
      <c r="J189" s="425"/>
      <c r="K189" s="704"/>
      <c r="L189" s="741"/>
      <c r="M189" s="208">
        <f>SUMIF(Q190:Q195,"действующий",M190:M195)+SUMIF(Q190:Q195,"планируемый к открытию",M190:M195)</f>
        <v>63</v>
      </c>
      <c r="N189" s="295">
        <f>SUMIF(Q190:Q195,"действующий",N190:N195)+SUMIF(Q190:Q195,"планируемый к открытию",N190:N195)</f>
        <v>3</v>
      </c>
      <c r="O189" s="295">
        <f>SUMIF(Q190:Q195,"действующий",O190:O195)+SUMIF(Q190:Q195,"планируемый к открытию",O190:O195)</f>
        <v>27</v>
      </c>
      <c r="P189" s="295" t="str">
        <f>P190</f>
        <v>0</v>
      </c>
      <c r="Q189" s="208"/>
      <c r="R189" s="211"/>
      <c r="S189" s="211"/>
      <c r="T189" s="211"/>
      <c r="U189" s="824"/>
      <c r="V189" s="826">
        <f>W189/D189</f>
        <v>1</v>
      </c>
      <c r="W189" s="827">
        <f>W190</f>
        <v>314245</v>
      </c>
      <c r="Y189" s="340" t="str">
        <f t="shared" si="4"/>
        <v/>
      </c>
      <c r="AC189"/>
    </row>
    <row r="190" spans="2:29" s="1138" customFormat="1" ht="84" customHeight="1">
      <c r="B190" s="1188">
        <f>B188+1</f>
        <v>33</v>
      </c>
      <c r="C190" s="1189" t="s">
        <v>1117</v>
      </c>
      <c r="D190" s="1152">
        <v>314245</v>
      </c>
      <c r="E190" s="1189" t="s">
        <v>1078</v>
      </c>
      <c r="F190" s="1153" t="s">
        <v>732</v>
      </c>
      <c r="G190" s="1157" t="s">
        <v>1271</v>
      </c>
      <c r="H190" s="410" t="s">
        <v>1183</v>
      </c>
      <c r="I190" s="593" t="s">
        <v>178</v>
      </c>
      <c r="J190" s="410" t="s">
        <v>1553</v>
      </c>
      <c r="K190" s="249">
        <v>41626</v>
      </c>
      <c r="L190" s="215" t="s">
        <v>1759</v>
      </c>
      <c r="M190" s="544">
        <v>43</v>
      </c>
      <c r="N190" s="816">
        <v>2</v>
      </c>
      <c r="O190" s="816">
        <v>17</v>
      </c>
      <c r="P190" s="1034" t="str">
        <f>IF(V190&lt;1,ROUNDUP((D190-W190)/5000,0),"0")</f>
        <v>0</v>
      </c>
      <c r="Q190" s="346" t="s">
        <v>6</v>
      </c>
      <c r="R190" s="350">
        <v>480</v>
      </c>
      <c r="S190" s="348" t="s">
        <v>1861</v>
      </c>
      <c r="T190" s="348" t="s">
        <v>773</v>
      </c>
      <c r="U190" s="1160" t="s">
        <v>43</v>
      </c>
      <c r="V190" s="996">
        <f>W190/D190</f>
        <v>1</v>
      </c>
      <c r="W190" s="986">
        <f>IF(SUMIF(Q190:Q195,"действующий",M190:M195)*5000/D190&gt;1,D190,SUMIF(Q190:Q195,"действующий",M190:M195)*5000)</f>
        <v>314245</v>
      </c>
      <c r="Y190" s="340" t="str">
        <f t="shared" si="4"/>
        <v>Городской округ Мытищи</v>
      </c>
      <c r="Z190" s="340"/>
      <c r="AC190" s="1181"/>
    </row>
    <row r="191" spans="2:29" s="1138" customFormat="1" ht="84" customHeight="1">
      <c r="B191" s="1150"/>
      <c r="C191" s="1155"/>
      <c r="D191" s="1156"/>
      <c r="E191" s="1155"/>
      <c r="F191" s="1153" t="s">
        <v>732</v>
      </c>
      <c r="G191" s="1213" t="s">
        <v>1389</v>
      </c>
      <c r="H191" s="508" t="s">
        <v>1184</v>
      </c>
      <c r="I191" s="593" t="s">
        <v>178</v>
      </c>
      <c r="J191" s="508" t="s">
        <v>965</v>
      </c>
      <c r="K191" s="709">
        <v>43810</v>
      </c>
      <c r="L191" s="308" t="s">
        <v>1759</v>
      </c>
      <c r="M191" s="697">
        <v>19</v>
      </c>
      <c r="N191" s="510">
        <v>1</v>
      </c>
      <c r="O191" s="510">
        <v>7</v>
      </c>
      <c r="P191" s="1034"/>
      <c r="Q191" s="346" t="s">
        <v>6</v>
      </c>
      <c r="R191" s="350">
        <v>200</v>
      </c>
      <c r="S191" s="348" t="s">
        <v>612</v>
      </c>
      <c r="T191" s="348" t="s">
        <v>888</v>
      </c>
      <c r="U191" s="1160" t="s">
        <v>43</v>
      </c>
      <c r="V191" s="996"/>
      <c r="W191" s="986"/>
      <c r="Y191" s="340" t="str">
        <f t="shared" si="4"/>
        <v>Городской округ Мытищи</v>
      </c>
      <c r="Z191" s="340"/>
      <c r="AC191" s="1181"/>
    </row>
    <row r="192" spans="2:29" ht="72">
      <c r="B192" s="1021"/>
      <c r="C192" s="1001"/>
      <c r="D192" s="1040"/>
      <c r="E192" s="1001"/>
      <c r="F192" s="343" t="s">
        <v>733</v>
      </c>
      <c r="G192" s="367" t="s">
        <v>1740</v>
      </c>
      <c r="H192" s="684" t="s">
        <v>1738</v>
      </c>
      <c r="I192" s="691" t="s">
        <v>178</v>
      </c>
      <c r="J192" s="682" t="s">
        <v>1741</v>
      </c>
      <c r="K192" s="363">
        <v>45726</v>
      </c>
      <c r="L192" s="740" t="s">
        <v>1760</v>
      </c>
      <c r="M192" s="346">
        <v>1</v>
      </c>
      <c r="N192" s="686"/>
      <c r="O192" s="686"/>
      <c r="P192" s="1034"/>
      <c r="Q192" s="346" t="s">
        <v>6</v>
      </c>
      <c r="R192" s="350"/>
      <c r="S192" s="348"/>
      <c r="T192" s="348" t="s">
        <v>1762</v>
      </c>
      <c r="U192" s="320" t="s">
        <v>1730</v>
      </c>
      <c r="V192" s="996"/>
      <c r="W192" s="986"/>
      <c r="Y192" s="340" t="str">
        <f t="shared" si="4"/>
        <v>Городской округ Мытищи</v>
      </c>
      <c r="AC192"/>
    </row>
    <row r="193" spans="2:29" ht="72.75" customHeight="1">
      <c r="B193" s="1021"/>
      <c r="C193" s="1001"/>
      <c r="D193" s="1040"/>
      <c r="E193" s="1001"/>
      <c r="F193" s="343" t="s">
        <v>1216</v>
      </c>
      <c r="G193" s="344" t="s">
        <v>1830</v>
      </c>
      <c r="H193" s="557" t="s">
        <v>1183</v>
      </c>
      <c r="I193" s="532" t="s">
        <v>178</v>
      </c>
      <c r="J193" s="681" t="s">
        <v>1554</v>
      </c>
      <c r="K193" s="250">
        <v>42186</v>
      </c>
      <c r="L193" s="308" t="s">
        <v>1759</v>
      </c>
      <c r="M193" s="547"/>
      <c r="N193" s="533"/>
      <c r="O193" s="533">
        <v>1</v>
      </c>
      <c r="P193" s="1034"/>
      <c r="Q193" s="346" t="s">
        <v>6</v>
      </c>
      <c r="R193" s="350"/>
      <c r="S193" s="348"/>
      <c r="T193" s="348" t="s">
        <v>1831</v>
      </c>
      <c r="U193" s="320" t="s">
        <v>1221</v>
      </c>
      <c r="V193" s="996"/>
      <c r="W193" s="986"/>
      <c r="Y193" s="340" t="str">
        <f t="shared" si="4"/>
        <v>Городской округ Мытищи</v>
      </c>
      <c r="AC193"/>
    </row>
    <row r="194" spans="2:29" ht="81.75" customHeight="1">
      <c r="B194" s="1021"/>
      <c r="C194" s="1001"/>
      <c r="D194" s="1040"/>
      <c r="E194" s="1001"/>
      <c r="F194" s="343" t="s">
        <v>1216</v>
      </c>
      <c r="G194" s="367" t="s">
        <v>1834</v>
      </c>
      <c r="H194" s="557" t="s">
        <v>1183</v>
      </c>
      <c r="I194" s="530" t="s">
        <v>178</v>
      </c>
      <c r="J194" s="530" t="s">
        <v>1555</v>
      </c>
      <c r="K194" s="709">
        <v>42186</v>
      </c>
      <c r="L194" s="308" t="s">
        <v>1759</v>
      </c>
      <c r="M194" s="697"/>
      <c r="N194" s="533"/>
      <c r="O194" s="533">
        <v>1</v>
      </c>
      <c r="P194" s="1034"/>
      <c r="Q194" s="346" t="s">
        <v>6</v>
      </c>
      <c r="R194" s="350"/>
      <c r="S194" s="348"/>
      <c r="T194" s="348"/>
      <c r="U194" s="320" t="s">
        <v>1835</v>
      </c>
      <c r="V194" s="996"/>
      <c r="W194" s="986"/>
      <c r="Y194" s="340" t="str">
        <f t="shared" si="4"/>
        <v>Городской округ Мытищи</v>
      </c>
      <c r="AC194"/>
    </row>
    <row r="195" spans="2:29" ht="78" customHeight="1">
      <c r="B195" s="1021"/>
      <c r="C195" s="1001"/>
      <c r="D195" s="1040"/>
      <c r="E195" s="1001"/>
      <c r="F195" s="343" t="s">
        <v>1216</v>
      </c>
      <c r="G195" s="367" t="s">
        <v>1238</v>
      </c>
      <c r="H195" s="557" t="s">
        <v>1183</v>
      </c>
      <c r="I195" s="532" t="s">
        <v>178</v>
      </c>
      <c r="J195" s="530" t="s">
        <v>1556</v>
      </c>
      <c r="K195" s="709">
        <v>44922</v>
      </c>
      <c r="L195" s="308" t="s">
        <v>1759</v>
      </c>
      <c r="M195" s="697"/>
      <c r="N195" s="802"/>
      <c r="O195" s="802">
        <v>1</v>
      </c>
      <c r="P195" s="1034"/>
      <c r="Q195" s="346" t="s">
        <v>6</v>
      </c>
      <c r="R195" s="350"/>
      <c r="S195" s="348"/>
      <c r="T195" s="348" t="s">
        <v>1223</v>
      </c>
      <c r="U195" s="320" t="s">
        <v>1331</v>
      </c>
      <c r="V195" s="996"/>
      <c r="W195" s="986"/>
      <c r="Y195" s="340" t="str">
        <f t="shared" si="4"/>
        <v>Городской округ Мытищи</v>
      </c>
      <c r="AC195"/>
    </row>
    <row r="196" spans="2:29" ht="15" customHeight="1">
      <c r="B196" s="205" t="s">
        <v>583</v>
      </c>
      <c r="C196" s="205"/>
      <c r="D196" s="252">
        <f>D197</f>
        <v>201751</v>
      </c>
      <c r="E196" s="205"/>
      <c r="F196" s="404"/>
      <c r="G196" s="484"/>
      <c r="H196" s="485"/>
      <c r="I196" s="485"/>
      <c r="J196" s="485"/>
      <c r="K196" s="485"/>
      <c r="L196" s="745"/>
      <c r="M196" s="208">
        <f>SUMIF(Q197:Q204,"действующий",M197:M204)+SUMIF(Q197:Q204,"планируемый к открытию",M197:M204)</f>
        <v>41</v>
      </c>
      <c r="N196" s="295">
        <f>SUMIF(Q197:Q204,"действующий",N197:N204)+SUMIF(Q197:Q204,"планируемый к открытию",N197:N204)</f>
        <v>4</v>
      </c>
      <c r="O196" s="295">
        <f>SUMIF(Q197:Q204,"действующий",O197:O204)+SUMIF(Q197:Q204,"планируемый к открытию",O197:O204)</f>
        <v>22</v>
      </c>
      <c r="P196" s="304" t="str">
        <f>P197</f>
        <v>0</v>
      </c>
      <c r="Q196" s="808"/>
      <c r="R196" s="404"/>
      <c r="S196" s="404"/>
      <c r="T196" s="404"/>
      <c r="U196" s="404"/>
      <c r="V196" s="826">
        <f>W196/D196</f>
        <v>1</v>
      </c>
      <c r="W196" s="553">
        <f>W197</f>
        <v>201751</v>
      </c>
      <c r="Y196" s="340" t="str">
        <f t="shared" si="4"/>
        <v/>
      </c>
      <c r="AC196"/>
    </row>
    <row r="197" spans="2:29" s="1138" customFormat="1" ht="75.75" customHeight="1">
      <c r="B197" s="1188">
        <f>B190+1</f>
        <v>34</v>
      </c>
      <c r="C197" s="1189" t="s">
        <v>1118</v>
      </c>
      <c r="D197" s="1214">
        <v>201751</v>
      </c>
      <c r="E197" s="1189" t="s">
        <v>1079</v>
      </c>
      <c r="F197" s="1153" t="s">
        <v>732</v>
      </c>
      <c r="G197" s="1157" t="s">
        <v>1390</v>
      </c>
      <c r="H197" s="416" t="s">
        <v>1185</v>
      </c>
      <c r="I197" s="406" t="s">
        <v>720</v>
      </c>
      <c r="J197" s="416" t="s">
        <v>391</v>
      </c>
      <c r="K197" s="250">
        <v>42367</v>
      </c>
      <c r="L197" s="308" t="s">
        <v>1759</v>
      </c>
      <c r="M197" s="418">
        <v>18</v>
      </c>
      <c r="N197" s="323">
        <v>4</v>
      </c>
      <c r="O197" s="323">
        <v>7</v>
      </c>
      <c r="P197" s="1007" t="str">
        <f>IF(V197&lt;1,ROUNDUP((D197-W197)/5000,0),"0")</f>
        <v>0</v>
      </c>
      <c r="Q197" s="346" t="s">
        <v>6</v>
      </c>
      <c r="R197" s="350">
        <v>281</v>
      </c>
      <c r="S197" s="348"/>
      <c r="T197" s="348"/>
      <c r="U197" s="1160" t="s">
        <v>31</v>
      </c>
      <c r="V197" s="996">
        <f>W197/D197</f>
        <v>1</v>
      </c>
      <c r="W197" s="986">
        <f>IF(SUMIF(Q197:Q204,"действующий",M197:M204)*5000/D197&gt;1,D197,SUMIF(Q197:Q204,"действующий",M197:M204)*5000)</f>
        <v>201751</v>
      </c>
      <c r="Y197" s="340" t="str">
        <f t="shared" si="4"/>
        <v>Городской округ Наро-Фоминский</v>
      </c>
      <c r="Z197" s="340"/>
      <c r="AC197" s="1181"/>
    </row>
    <row r="198" spans="2:29" ht="68.25" customHeight="1">
      <c r="B198" s="1021"/>
      <c r="C198" s="1001"/>
      <c r="D198" s="1006"/>
      <c r="E198" s="1001"/>
      <c r="F198" s="343" t="s">
        <v>733</v>
      </c>
      <c r="G198" s="344" t="s">
        <v>1621</v>
      </c>
      <c r="H198" s="612" t="s">
        <v>1185</v>
      </c>
      <c r="I198" s="613" t="s">
        <v>720</v>
      </c>
      <c r="J198" s="612" t="s">
        <v>1680</v>
      </c>
      <c r="K198" s="250">
        <v>45666</v>
      </c>
      <c r="L198" s="308" t="s">
        <v>1759</v>
      </c>
      <c r="M198" s="418">
        <v>3</v>
      </c>
      <c r="N198" s="323"/>
      <c r="O198" s="323">
        <v>2</v>
      </c>
      <c r="P198" s="1007"/>
      <c r="Q198" s="346" t="s">
        <v>6</v>
      </c>
      <c r="R198" s="350"/>
      <c r="S198" s="348"/>
      <c r="T198" s="348" t="s">
        <v>1622</v>
      </c>
      <c r="U198" s="320" t="s">
        <v>990</v>
      </c>
      <c r="V198" s="996"/>
      <c r="W198" s="986"/>
      <c r="Y198" s="340" t="str">
        <f t="shared" si="4"/>
        <v>Городской округ Наро-Фоминский</v>
      </c>
      <c r="AC198"/>
    </row>
    <row r="199" spans="2:29" s="1138" customFormat="1" ht="81.75" customHeight="1">
      <c r="B199" s="1159"/>
      <c r="C199" s="1155"/>
      <c r="D199" s="1215"/>
      <c r="E199" s="1155"/>
      <c r="F199" s="1153" t="s">
        <v>732</v>
      </c>
      <c r="G199" s="1157" t="s">
        <v>875</v>
      </c>
      <c r="H199" s="416" t="s">
        <v>1186</v>
      </c>
      <c r="I199" s="406" t="s">
        <v>720</v>
      </c>
      <c r="J199" s="416" t="s">
        <v>639</v>
      </c>
      <c r="K199" s="250">
        <v>43023</v>
      </c>
      <c r="L199" s="308" t="s">
        <v>1759</v>
      </c>
      <c r="M199" s="221">
        <v>9</v>
      </c>
      <c r="N199" s="358"/>
      <c r="O199" s="358">
        <v>3</v>
      </c>
      <c r="P199" s="1007"/>
      <c r="Q199" s="346" t="s">
        <v>6</v>
      </c>
      <c r="R199" s="350">
        <v>104.2</v>
      </c>
      <c r="S199" s="342" t="s">
        <v>612</v>
      </c>
      <c r="T199" s="348" t="s">
        <v>779</v>
      </c>
      <c r="U199" s="1160" t="s">
        <v>31</v>
      </c>
      <c r="V199" s="996"/>
      <c r="W199" s="986"/>
      <c r="Y199" s="340" t="str">
        <f t="shared" si="4"/>
        <v>Городской округ Наро-Фоминский</v>
      </c>
      <c r="Z199" s="340"/>
      <c r="AC199" s="1181"/>
    </row>
    <row r="200" spans="2:29" ht="68.25" customHeight="1">
      <c r="B200" s="1030"/>
      <c r="C200" s="1001"/>
      <c r="D200" s="1006"/>
      <c r="E200" s="1001"/>
      <c r="F200" s="343" t="s">
        <v>1216</v>
      </c>
      <c r="G200" s="344" t="s">
        <v>1366</v>
      </c>
      <c r="H200" s="432" t="s">
        <v>1187</v>
      </c>
      <c r="I200" s="431" t="s">
        <v>720</v>
      </c>
      <c r="J200" s="432" t="s">
        <v>944</v>
      </c>
      <c r="K200" s="250">
        <v>44494</v>
      </c>
      <c r="L200" s="308" t="s">
        <v>1759</v>
      </c>
      <c r="M200" s="221"/>
      <c r="N200" s="358"/>
      <c r="O200" s="358">
        <v>3</v>
      </c>
      <c r="P200" s="1007"/>
      <c r="Q200" s="346" t="s">
        <v>6</v>
      </c>
      <c r="R200" s="350">
        <v>38</v>
      </c>
      <c r="S200" s="342" t="s">
        <v>612</v>
      </c>
      <c r="T200" s="348" t="s">
        <v>943</v>
      </c>
      <c r="U200" s="320" t="s">
        <v>990</v>
      </c>
      <c r="V200" s="996"/>
      <c r="W200" s="986"/>
      <c r="Y200" s="340" t="str">
        <f t="shared" si="4"/>
        <v>Городской округ Наро-Фоминский</v>
      </c>
      <c r="AC200"/>
    </row>
    <row r="201" spans="2:29" ht="66" customHeight="1">
      <c r="B201" s="1030"/>
      <c r="C201" s="1001"/>
      <c r="D201" s="1006"/>
      <c r="E201" s="1001"/>
      <c r="F201" s="343" t="s">
        <v>733</v>
      </c>
      <c r="G201" s="344" t="s">
        <v>876</v>
      </c>
      <c r="H201" s="416" t="s">
        <v>1185</v>
      </c>
      <c r="I201" s="406" t="s">
        <v>720</v>
      </c>
      <c r="J201" s="416" t="s">
        <v>824</v>
      </c>
      <c r="K201" s="250">
        <v>42461</v>
      </c>
      <c r="L201" s="308" t="s">
        <v>1759</v>
      </c>
      <c r="M201" s="221">
        <v>3</v>
      </c>
      <c r="N201" s="358"/>
      <c r="O201" s="358">
        <v>1</v>
      </c>
      <c r="P201" s="1007"/>
      <c r="Q201" s="346" t="s">
        <v>6</v>
      </c>
      <c r="R201" s="350">
        <v>22.4</v>
      </c>
      <c r="S201" s="348"/>
      <c r="T201" s="348"/>
      <c r="U201" s="320" t="s">
        <v>1051</v>
      </c>
      <c r="V201" s="996"/>
      <c r="W201" s="986"/>
      <c r="Y201" s="340" t="str">
        <f t="shared" si="4"/>
        <v>Городской округ Наро-Фоминский</v>
      </c>
      <c r="AC201"/>
    </row>
    <row r="202" spans="2:29" s="1138" customFormat="1" ht="78.75" customHeight="1">
      <c r="B202" s="1159"/>
      <c r="C202" s="1155"/>
      <c r="D202" s="1215"/>
      <c r="E202" s="1155"/>
      <c r="F202" s="1153" t="s">
        <v>732</v>
      </c>
      <c r="G202" s="1157" t="s">
        <v>1018</v>
      </c>
      <c r="H202" s="343" t="s">
        <v>1769</v>
      </c>
      <c r="I202" s="530" t="s">
        <v>720</v>
      </c>
      <c r="J202" s="343" t="s">
        <v>719</v>
      </c>
      <c r="K202" s="250">
        <v>43035</v>
      </c>
      <c r="L202" s="308" t="s">
        <v>1759</v>
      </c>
      <c r="M202" s="221">
        <v>7</v>
      </c>
      <c r="N202" s="358"/>
      <c r="O202" s="358">
        <v>3</v>
      </c>
      <c r="P202" s="1007"/>
      <c r="Q202" s="346" t="s">
        <v>6</v>
      </c>
      <c r="R202" s="347">
        <v>85.2</v>
      </c>
      <c r="S202" s="342" t="s">
        <v>612</v>
      </c>
      <c r="T202" s="348" t="s">
        <v>777</v>
      </c>
      <c r="U202" s="1158" t="s">
        <v>31</v>
      </c>
      <c r="V202" s="996"/>
      <c r="W202" s="986"/>
      <c r="Y202" s="340" t="str">
        <f t="shared" ref="Y202:Y268" si="5">IF($F202="","",IFERROR(LEFT(IF(Y201="",$C202,Y201),FIND("/",IF(Y201="",$C202,Y201))-1),Y201))</f>
        <v>Городской округ Наро-Фоминский</v>
      </c>
      <c r="Z202" s="340"/>
      <c r="AC202" s="1181"/>
    </row>
    <row r="203" spans="2:29" ht="81" customHeight="1">
      <c r="B203" s="1030"/>
      <c r="C203" s="1001"/>
      <c r="D203" s="1006"/>
      <c r="E203" s="1001"/>
      <c r="F203" s="343" t="s">
        <v>733</v>
      </c>
      <c r="G203" s="344" t="s">
        <v>1772</v>
      </c>
      <c r="H203" s="751" t="s">
        <v>1770</v>
      </c>
      <c r="I203" s="750" t="s">
        <v>720</v>
      </c>
      <c r="J203" s="343" t="s">
        <v>1771</v>
      </c>
      <c r="K203" s="250">
        <v>45741</v>
      </c>
      <c r="L203" s="740" t="s">
        <v>1760</v>
      </c>
      <c r="M203" s="221">
        <v>1</v>
      </c>
      <c r="N203" s="358"/>
      <c r="O203" s="358"/>
      <c r="P203" s="1007"/>
      <c r="Q203" s="346" t="s">
        <v>6</v>
      </c>
      <c r="R203" s="347"/>
      <c r="S203" s="342"/>
      <c r="T203" s="348" t="s">
        <v>1762</v>
      </c>
      <c r="U203" s="320" t="s">
        <v>1240</v>
      </c>
      <c r="V203" s="996"/>
      <c r="W203" s="986"/>
      <c r="Y203" s="340" t="str">
        <f t="shared" si="5"/>
        <v>Городской округ Наро-Фоминский</v>
      </c>
      <c r="AC203"/>
    </row>
    <row r="204" spans="2:29" ht="66" customHeight="1">
      <c r="B204" s="1030"/>
      <c r="C204" s="1001"/>
      <c r="D204" s="1056"/>
      <c r="E204" s="1001"/>
      <c r="F204" s="343" t="s">
        <v>1216</v>
      </c>
      <c r="G204" s="344" t="s">
        <v>1019</v>
      </c>
      <c r="H204" s="343" t="s">
        <v>1769</v>
      </c>
      <c r="I204" s="406" t="s">
        <v>720</v>
      </c>
      <c r="J204" s="343" t="s">
        <v>1239</v>
      </c>
      <c r="K204" s="250">
        <v>43374</v>
      </c>
      <c r="L204" s="308" t="s">
        <v>1759</v>
      </c>
      <c r="M204" s="221"/>
      <c r="N204" s="784"/>
      <c r="O204" s="784">
        <v>3</v>
      </c>
      <c r="P204" s="1007"/>
      <c r="Q204" s="346" t="s">
        <v>6</v>
      </c>
      <c r="R204" s="347"/>
      <c r="S204" s="342"/>
      <c r="T204" s="348" t="s">
        <v>1472</v>
      </c>
      <c r="U204" s="320" t="s">
        <v>1240</v>
      </c>
      <c r="V204" s="996"/>
      <c r="W204" s="986"/>
      <c r="Y204" s="340" t="str">
        <f t="shared" si="5"/>
        <v>Городской округ Наро-Фоминский</v>
      </c>
      <c r="AC204"/>
    </row>
    <row r="205" spans="2:29" ht="15" customHeight="1">
      <c r="B205" s="205" t="s">
        <v>853</v>
      </c>
      <c r="C205" s="205"/>
      <c r="D205" s="252">
        <f>SUM(D206:D224)</f>
        <v>488473</v>
      </c>
      <c r="E205" s="205"/>
      <c r="F205" s="404"/>
      <c r="G205" s="484"/>
      <c r="H205" s="485"/>
      <c r="I205" s="485"/>
      <c r="J205" s="485"/>
      <c r="K205" s="485"/>
      <c r="L205" s="745"/>
      <c r="M205" s="208">
        <f>SUMIF(Q206:Q224,"действующий",M206:M224)+SUMIF(Q206:Q224,"планируемый к открытию",M206:M224)</f>
        <v>94</v>
      </c>
      <c r="N205" s="295">
        <f>SUMIF(Q206:Q224,"действующий",N206:N224)+SUMIF(Q206:Q224,"планируемый к открытию",N206:N224)</f>
        <v>3</v>
      </c>
      <c r="O205" s="295">
        <f>SUMIF(Q206:Q224,"действующий",O206:O224)+SUMIF(Q206:Q224,"планируемый к открытию",O206:O224)</f>
        <v>47</v>
      </c>
      <c r="P205" s="304">
        <f>SUM(P206:P224)</f>
        <v>4</v>
      </c>
      <c r="Q205" s="808"/>
      <c r="R205" s="404"/>
      <c r="S205" s="404"/>
      <c r="T205" s="404"/>
      <c r="U205" s="404"/>
      <c r="V205" s="826">
        <f>W205/D205</f>
        <v>0.9621821472220573</v>
      </c>
      <c r="W205" s="553">
        <f>SUM(W206:W224)</f>
        <v>470000</v>
      </c>
      <c r="Y205" s="340" t="str">
        <f t="shared" si="5"/>
        <v/>
      </c>
      <c r="AC205"/>
    </row>
    <row r="206" spans="2:29" s="1138" customFormat="1" ht="84" customHeight="1">
      <c r="B206" s="1216">
        <f>B197+1</f>
        <v>35</v>
      </c>
      <c r="C206" s="1168" t="s">
        <v>1119</v>
      </c>
      <c r="D206" s="1217">
        <v>488473</v>
      </c>
      <c r="E206" s="1168" t="s">
        <v>1080</v>
      </c>
      <c r="F206" s="1153" t="s">
        <v>732</v>
      </c>
      <c r="G206" s="1157" t="s">
        <v>1485</v>
      </c>
      <c r="H206" s="416" t="s">
        <v>1188</v>
      </c>
      <c r="I206" s="416" t="s">
        <v>426</v>
      </c>
      <c r="J206" s="416" t="s">
        <v>1557</v>
      </c>
      <c r="K206" s="249">
        <v>41998</v>
      </c>
      <c r="L206" s="215" t="s">
        <v>1759</v>
      </c>
      <c r="M206" s="551">
        <v>36</v>
      </c>
      <c r="N206" s="798">
        <v>3</v>
      </c>
      <c r="O206" s="798">
        <v>18</v>
      </c>
      <c r="P206" s="1034">
        <f>IF(V206&lt;1,ROUNDUP((D206-W206)/5000,0),"0")</f>
        <v>4</v>
      </c>
      <c r="Q206" s="346" t="s">
        <v>6</v>
      </c>
      <c r="R206" s="350">
        <v>562</v>
      </c>
      <c r="S206" s="342" t="s">
        <v>612</v>
      </c>
      <c r="T206" s="348" t="s">
        <v>780</v>
      </c>
      <c r="U206" s="1160" t="s">
        <v>43</v>
      </c>
      <c r="V206" s="996">
        <f>W206/D206</f>
        <v>0.9621821472220573</v>
      </c>
      <c r="W206" s="986">
        <f>IF(SUMIF(Q206:Q224,"действующий",M206:M224)*5000/D206&gt;1,D206,SUMIF(Q206:Q224,"действующий",M206:M224)*5000)</f>
        <v>470000</v>
      </c>
      <c r="Y206" s="340" t="str">
        <f t="shared" si="5"/>
        <v>Городской округ Одинцовский</v>
      </c>
      <c r="Z206" s="340"/>
      <c r="AC206" s="1181"/>
    </row>
    <row r="207" spans="2:29" ht="84" customHeight="1">
      <c r="B207" s="1057"/>
      <c r="C207" s="1058"/>
      <c r="D207" s="1059"/>
      <c r="E207" s="1058"/>
      <c r="F207" s="343" t="s">
        <v>733</v>
      </c>
      <c r="G207" s="344" t="s">
        <v>1029</v>
      </c>
      <c r="H207" s="416" t="s">
        <v>1188</v>
      </c>
      <c r="I207" s="416" t="s">
        <v>426</v>
      </c>
      <c r="J207" s="416" t="s">
        <v>1558</v>
      </c>
      <c r="K207" s="249">
        <v>43327</v>
      </c>
      <c r="L207" s="215" t="s">
        <v>1759</v>
      </c>
      <c r="M207" s="551">
        <v>1</v>
      </c>
      <c r="N207" s="225"/>
      <c r="O207" s="225">
        <v>1</v>
      </c>
      <c r="P207" s="1034"/>
      <c r="Q207" s="346" t="s">
        <v>6</v>
      </c>
      <c r="R207" s="350">
        <v>5</v>
      </c>
      <c r="S207" s="342" t="s">
        <v>609</v>
      </c>
      <c r="T207" s="348"/>
      <c r="U207" s="320" t="s">
        <v>1455</v>
      </c>
      <c r="V207" s="996"/>
      <c r="W207" s="986"/>
      <c r="Y207" s="340" t="str">
        <f t="shared" si="5"/>
        <v>Городской округ Одинцовский</v>
      </c>
      <c r="AC207"/>
    </row>
    <row r="208" spans="2:29" ht="84" customHeight="1">
      <c r="B208" s="1057"/>
      <c r="C208" s="1058"/>
      <c r="D208" s="1059"/>
      <c r="E208" s="1058"/>
      <c r="F208" s="343" t="s">
        <v>733</v>
      </c>
      <c r="G208" s="344" t="s">
        <v>1367</v>
      </c>
      <c r="H208" s="410" t="s">
        <v>1188</v>
      </c>
      <c r="I208" s="416" t="s">
        <v>426</v>
      </c>
      <c r="J208" s="416" t="s">
        <v>1559</v>
      </c>
      <c r="K208" s="249">
        <v>43441</v>
      </c>
      <c r="L208" s="215" t="s">
        <v>1759</v>
      </c>
      <c r="M208" s="551">
        <f>5-2</f>
        <v>3</v>
      </c>
      <c r="N208" s="225"/>
      <c r="O208" s="225">
        <v>2</v>
      </c>
      <c r="P208" s="1034"/>
      <c r="Q208" s="346" t="s">
        <v>6</v>
      </c>
      <c r="R208" s="350">
        <v>57</v>
      </c>
      <c r="S208" s="348" t="s">
        <v>612</v>
      </c>
      <c r="T208" s="348" t="s">
        <v>847</v>
      </c>
      <c r="U208" s="320" t="s">
        <v>1456</v>
      </c>
      <c r="V208" s="996"/>
      <c r="W208" s="986"/>
      <c r="Y208" s="340" t="str">
        <f t="shared" si="5"/>
        <v>Городской округ Одинцовский</v>
      </c>
      <c r="AC208"/>
    </row>
    <row r="209" spans="2:29" s="1138" customFormat="1" ht="87.75" customHeight="1">
      <c r="B209" s="1203"/>
      <c r="C209" s="1168"/>
      <c r="D209" s="1217"/>
      <c r="E209" s="1168"/>
      <c r="F209" s="1153" t="s">
        <v>732</v>
      </c>
      <c r="G209" s="1157" t="s">
        <v>1391</v>
      </c>
      <c r="H209" s="416" t="s">
        <v>1325</v>
      </c>
      <c r="I209" s="416" t="s">
        <v>426</v>
      </c>
      <c r="J209" s="416" t="s">
        <v>1560</v>
      </c>
      <c r="K209" s="249">
        <v>43426</v>
      </c>
      <c r="L209" s="215" t="s">
        <v>1759</v>
      </c>
      <c r="M209" s="551">
        <f>6+1</f>
        <v>7</v>
      </c>
      <c r="N209" s="225"/>
      <c r="O209" s="225">
        <v>3</v>
      </c>
      <c r="P209" s="1034"/>
      <c r="Q209" s="346" t="s">
        <v>6</v>
      </c>
      <c r="R209" s="350">
        <v>66</v>
      </c>
      <c r="S209" s="348" t="s">
        <v>612</v>
      </c>
      <c r="T209" s="348" t="s">
        <v>947</v>
      </c>
      <c r="U209" s="1160" t="s">
        <v>1052</v>
      </c>
      <c r="V209" s="996"/>
      <c r="W209" s="986"/>
      <c r="Y209" s="340" t="str">
        <f t="shared" si="5"/>
        <v>Городской округ Одинцовский</v>
      </c>
      <c r="Z209" s="340"/>
      <c r="AC209" s="1181"/>
    </row>
    <row r="210" spans="2:29" ht="60" customHeight="1">
      <c r="B210" s="1057"/>
      <c r="C210" s="1058"/>
      <c r="D210" s="1059"/>
      <c r="E210" s="1058"/>
      <c r="F210" s="343" t="s">
        <v>733</v>
      </c>
      <c r="G210" s="344" t="s">
        <v>1030</v>
      </c>
      <c r="H210" s="343" t="s">
        <v>1188</v>
      </c>
      <c r="I210" s="416" t="s">
        <v>426</v>
      </c>
      <c r="J210" s="343" t="s">
        <v>1561</v>
      </c>
      <c r="K210" s="250">
        <v>42873</v>
      </c>
      <c r="L210" s="308" t="s">
        <v>1759</v>
      </c>
      <c r="M210" s="221">
        <v>2</v>
      </c>
      <c r="N210" s="358"/>
      <c r="O210" s="358">
        <v>1</v>
      </c>
      <c r="P210" s="1034"/>
      <c r="Q210" s="346" t="s">
        <v>6</v>
      </c>
      <c r="R210" s="347">
        <v>50</v>
      </c>
      <c r="S210" s="348"/>
      <c r="T210" s="348"/>
      <c r="U210" s="320" t="s">
        <v>813</v>
      </c>
      <c r="V210" s="996"/>
      <c r="W210" s="986"/>
      <c r="Y210" s="340" t="str">
        <f t="shared" si="5"/>
        <v>Городской округ Одинцовский</v>
      </c>
      <c r="AC210"/>
    </row>
    <row r="211" spans="2:29" ht="74.25" customHeight="1">
      <c r="B211" s="1057"/>
      <c r="C211" s="1058"/>
      <c r="D211" s="1059"/>
      <c r="E211" s="1058"/>
      <c r="F211" s="343" t="s">
        <v>733</v>
      </c>
      <c r="G211" s="344" t="s">
        <v>1368</v>
      </c>
      <c r="H211" s="683" t="s">
        <v>1745</v>
      </c>
      <c r="I211" s="577" t="s">
        <v>426</v>
      </c>
      <c r="J211" s="343" t="s">
        <v>1562</v>
      </c>
      <c r="K211" s="250">
        <v>45278</v>
      </c>
      <c r="L211" s="308" t="s">
        <v>1759</v>
      </c>
      <c r="M211" s="221">
        <v>1</v>
      </c>
      <c r="N211" s="358"/>
      <c r="O211" s="358">
        <v>1</v>
      </c>
      <c r="P211" s="1034"/>
      <c r="Q211" s="346" t="s">
        <v>6</v>
      </c>
      <c r="R211" s="347">
        <v>10.8</v>
      </c>
      <c r="S211" s="348"/>
      <c r="T211" s="348"/>
      <c r="U211" s="320" t="s">
        <v>820</v>
      </c>
      <c r="V211" s="996"/>
      <c r="W211" s="986"/>
      <c r="Y211" s="340" t="str">
        <f t="shared" si="5"/>
        <v>Городской округ Одинцовский</v>
      </c>
      <c r="AC211"/>
    </row>
    <row r="212" spans="2:29" s="1138" customFormat="1" ht="84" customHeight="1">
      <c r="B212" s="1203"/>
      <c r="C212" s="1168"/>
      <c r="D212" s="1217"/>
      <c r="E212" s="1168"/>
      <c r="F212" s="1153" t="s">
        <v>732</v>
      </c>
      <c r="G212" s="1157" t="s">
        <v>1031</v>
      </c>
      <c r="H212" s="343" t="s">
        <v>1746</v>
      </c>
      <c r="I212" s="416" t="s">
        <v>426</v>
      </c>
      <c r="J212" s="343" t="s">
        <v>1563</v>
      </c>
      <c r="K212" s="250">
        <v>43564</v>
      </c>
      <c r="L212" s="308" t="s">
        <v>1759</v>
      </c>
      <c r="M212" s="221">
        <v>5</v>
      </c>
      <c r="N212" s="358"/>
      <c r="O212" s="358">
        <v>3</v>
      </c>
      <c r="P212" s="1034"/>
      <c r="Q212" s="346" t="s">
        <v>6</v>
      </c>
      <c r="R212" s="347">
        <v>108</v>
      </c>
      <c r="S212" s="348" t="s">
        <v>612</v>
      </c>
      <c r="T212" s="348" t="s">
        <v>864</v>
      </c>
      <c r="U212" s="1160" t="s">
        <v>798</v>
      </c>
      <c r="V212" s="996"/>
      <c r="W212" s="986"/>
      <c r="Y212" s="340" t="str">
        <f t="shared" si="5"/>
        <v>Городской округ Одинцовский</v>
      </c>
      <c r="Z212" s="340"/>
      <c r="AC212" s="1181"/>
    </row>
    <row r="213" spans="2:29" ht="60" customHeight="1">
      <c r="B213" s="1057"/>
      <c r="C213" s="1058"/>
      <c r="D213" s="1059"/>
      <c r="E213" s="1058"/>
      <c r="F213" s="343" t="s">
        <v>733</v>
      </c>
      <c r="G213" s="344" t="s">
        <v>1371</v>
      </c>
      <c r="H213" s="683" t="s">
        <v>1747</v>
      </c>
      <c r="I213" s="416" t="s">
        <v>426</v>
      </c>
      <c r="J213" s="416" t="s">
        <v>1564</v>
      </c>
      <c r="K213" s="250">
        <v>42156</v>
      </c>
      <c r="L213" s="308" t="s">
        <v>1759</v>
      </c>
      <c r="M213" s="221">
        <f>3-1</f>
        <v>2</v>
      </c>
      <c r="N213" s="358"/>
      <c r="O213" s="358">
        <v>1</v>
      </c>
      <c r="P213" s="1034"/>
      <c r="Q213" s="346" t="s">
        <v>6</v>
      </c>
      <c r="R213" s="350">
        <v>15</v>
      </c>
      <c r="S213" s="348"/>
      <c r="T213" s="348"/>
      <c r="U213" s="602" t="s">
        <v>813</v>
      </c>
      <c r="V213" s="996"/>
      <c r="W213" s="986"/>
      <c r="Y213" s="340" t="str">
        <f t="shared" si="5"/>
        <v>Городской округ Одинцовский</v>
      </c>
      <c r="AC213"/>
    </row>
    <row r="214" spans="2:29" s="1138" customFormat="1" ht="84" customHeight="1">
      <c r="B214" s="1203"/>
      <c r="C214" s="1168"/>
      <c r="D214" s="1217"/>
      <c r="E214" s="1168"/>
      <c r="F214" s="1153" t="s">
        <v>732</v>
      </c>
      <c r="G214" s="1157" t="s">
        <v>1032</v>
      </c>
      <c r="H214" s="343" t="s">
        <v>1748</v>
      </c>
      <c r="I214" s="343" t="s">
        <v>426</v>
      </c>
      <c r="J214" s="343" t="s">
        <v>1565</v>
      </c>
      <c r="K214" s="250">
        <v>42289</v>
      </c>
      <c r="L214" s="308" t="s">
        <v>1759</v>
      </c>
      <c r="M214" s="221">
        <v>7</v>
      </c>
      <c r="N214" s="358"/>
      <c r="O214" s="358">
        <v>3</v>
      </c>
      <c r="P214" s="1034"/>
      <c r="Q214" s="346" t="s">
        <v>6</v>
      </c>
      <c r="R214" s="347">
        <v>108.3</v>
      </c>
      <c r="S214" s="342" t="s">
        <v>612</v>
      </c>
      <c r="T214" s="348" t="s">
        <v>1324</v>
      </c>
      <c r="U214" s="1160" t="s">
        <v>798</v>
      </c>
      <c r="V214" s="996"/>
      <c r="W214" s="986"/>
      <c r="Y214" s="340" t="str">
        <f t="shared" si="5"/>
        <v>Городской округ Одинцовский</v>
      </c>
      <c r="Z214" s="340"/>
      <c r="AC214" s="1181"/>
    </row>
    <row r="215" spans="2:29" s="1138" customFormat="1" ht="84" customHeight="1">
      <c r="B215" s="1203"/>
      <c r="C215" s="1168"/>
      <c r="D215" s="1217"/>
      <c r="E215" s="1168"/>
      <c r="F215" s="1153" t="s">
        <v>732</v>
      </c>
      <c r="G215" s="1157" t="s">
        <v>1392</v>
      </c>
      <c r="H215" s="683" t="s">
        <v>1749</v>
      </c>
      <c r="I215" s="343" t="s">
        <v>426</v>
      </c>
      <c r="J215" s="416" t="s">
        <v>1566</v>
      </c>
      <c r="K215" s="250">
        <v>43410</v>
      </c>
      <c r="L215" s="308" t="s">
        <v>1759</v>
      </c>
      <c r="M215" s="221">
        <v>5</v>
      </c>
      <c r="N215" s="522"/>
      <c r="O215" s="358">
        <v>3</v>
      </c>
      <c r="P215" s="1034"/>
      <c r="Q215" s="346" t="s">
        <v>6</v>
      </c>
      <c r="R215" s="350">
        <v>45</v>
      </c>
      <c r="S215" s="348" t="s">
        <v>612</v>
      </c>
      <c r="T215" s="348" t="s">
        <v>844</v>
      </c>
      <c r="U215" s="1160" t="s">
        <v>798</v>
      </c>
      <c r="V215" s="996"/>
      <c r="W215" s="986"/>
      <c r="Y215" s="340" t="str">
        <f t="shared" si="5"/>
        <v>Городской округ Одинцовский</v>
      </c>
      <c r="Z215" s="340"/>
      <c r="AC215" s="1181"/>
    </row>
    <row r="216" spans="2:29" ht="60" customHeight="1">
      <c r="B216" s="1057"/>
      <c r="C216" s="1058"/>
      <c r="D216" s="1059"/>
      <c r="E216" s="1058"/>
      <c r="F216" s="343" t="s">
        <v>733</v>
      </c>
      <c r="G216" s="344" t="s">
        <v>1369</v>
      </c>
      <c r="H216" s="343" t="s">
        <v>1750</v>
      </c>
      <c r="I216" s="416" t="s">
        <v>426</v>
      </c>
      <c r="J216" s="416" t="s">
        <v>1567</v>
      </c>
      <c r="K216" s="345">
        <v>42954</v>
      </c>
      <c r="L216" s="259" t="s">
        <v>1759</v>
      </c>
      <c r="M216" s="358">
        <v>2</v>
      </c>
      <c r="N216" s="358"/>
      <c r="O216" s="358">
        <v>1</v>
      </c>
      <c r="P216" s="1034"/>
      <c r="Q216" s="346" t="s">
        <v>6</v>
      </c>
      <c r="R216" s="350">
        <v>30</v>
      </c>
      <c r="S216" s="348"/>
      <c r="T216" s="348"/>
      <c r="U216" s="843" t="s">
        <v>813</v>
      </c>
      <c r="V216" s="996"/>
      <c r="W216" s="986"/>
      <c r="Y216" s="340" t="str">
        <f t="shared" si="5"/>
        <v>Городской округ Одинцовский</v>
      </c>
      <c r="AC216"/>
    </row>
    <row r="217" spans="2:29" ht="72" customHeight="1">
      <c r="B217" s="1057"/>
      <c r="C217" s="1058"/>
      <c r="D217" s="1059"/>
      <c r="E217" s="1058"/>
      <c r="F217" s="343" t="s">
        <v>733</v>
      </c>
      <c r="G217" s="344" t="s">
        <v>1468</v>
      </c>
      <c r="H217" s="683" t="s">
        <v>1751</v>
      </c>
      <c r="I217" s="343" t="s">
        <v>426</v>
      </c>
      <c r="J217" s="343" t="s">
        <v>1568</v>
      </c>
      <c r="K217" s="345">
        <v>42156</v>
      </c>
      <c r="L217" s="345" t="s">
        <v>1759</v>
      </c>
      <c r="M217" s="358">
        <v>1</v>
      </c>
      <c r="N217" s="358"/>
      <c r="O217" s="358">
        <v>1</v>
      </c>
      <c r="P217" s="1034"/>
      <c r="Q217" s="346" t="s">
        <v>6</v>
      </c>
      <c r="R217" s="347">
        <v>14.88</v>
      </c>
      <c r="S217" s="348"/>
      <c r="T217" s="348"/>
      <c r="U217" s="844" t="s">
        <v>1467</v>
      </c>
      <c r="V217" s="996"/>
      <c r="W217" s="986"/>
      <c r="Y217" s="340" t="str">
        <f t="shared" si="5"/>
        <v>Городской округ Одинцовский</v>
      </c>
      <c r="AC217"/>
    </row>
    <row r="218" spans="2:29" ht="72" customHeight="1">
      <c r="B218" s="1057"/>
      <c r="C218" s="1058"/>
      <c r="D218" s="1059"/>
      <c r="E218" s="1058"/>
      <c r="F218" s="351" t="s">
        <v>733</v>
      </c>
      <c r="G218" s="227" t="s">
        <v>1033</v>
      </c>
      <c r="H218" s="343" t="s">
        <v>1752</v>
      </c>
      <c r="I218" s="351" t="s">
        <v>426</v>
      </c>
      <c r="J218" s="351" t="s">
        <v>1569</v>
      </c>
      <c r="K218" s="352">
        <v>42156</v>
      </c>
      <c r="L218" s="352" t="s">
        <v>1759</v>
      </c>
      <c r="M218" s="361">
        <f>2-1</f>
        <v>1</v>
      </c>
      <c r="N218" s="369"/>
      <c r="O218" s="358">
        <v>1</v>
      </c>
      <c r="P218" s="1034"/>
      <c r="Q218" s="346" t="s">
        <v>6</v>
      </c>
      <c r="R218" s="347">
        <v>10.8</v>
      </c>
      <c r="S218" s="348"/>
      <c r="T218" s="348"/>
      <c r="U218" s="844" t="s">
        <v>1494</v>
      </c>
      <c r="V218" s="996"/>
      <c r="W218" s="986"/>
      <c r="Y218" s="340" t="str">
        <f t="shared" si="5"/>
        <v>Городской округ Одинцовский</v>
      </c>
      <c r="AC218"/>
    </row>
    <row r="219" spans="2:29" ht="72" customHeight="1">
      <c r="B219" s="1057"/>
      <c r="C219" s="1058"/>
      <c r="D219" s="1059"/>
      <c r="E219" s="1058"/>
      <c r="F219" s="343" t="s">
        <v>733</v>
      </c>
      <c r="G219" s="344" t="s">
        <v>1370</v>
      </c>
      <c r="H219" s="683" t="s">
        <v>1753</v>
      </c>
      <c r="I219" s="343" t="s">
        <v>426</v>
      </c>
      <c r="J219" s="343" t="s">
        <v>1570</v>
      </c>
      <c r="K219" s="345">
        <v>42156</v>
      </c>
      <c r="L219" s="345" t="s">
        <v>1759</v>
      </c>
      <c r="M219" s="358">
        <f>2-1</f>
        <v>1</v>
      </c>
      <c r="N219" s="323"/>
      <c r="O219" s="323">
        <v>1</v>
      </c>
      <c r="P219" s="1034"/>
      <c r="Q219" s="346" t="s">
        <v>6</v>
      </c>
      <c r="R219" s="347">
        <v>16</v>
      </c>
      <c r="S219" s="348"/>
      <c r="T219" s="348"/>
      <c r="U219" s="320" t="s">
        <v>1027</v>
      </c>
      <c r="V219" s="996"/>
      <c r="W219" s="986"/>
      <c r="Y219" s="340" t="str">
        <f t="shared" si="5"/>
        <v>Городской округ Одинцовский</v>
      </c>
      <c r="AC219"/>
    </row>
    <row r="220" spans="2:29" ht="68.25" customHeight="1">
      <c r="B220" s="1057"/>
      <c r="C220" s="1058"/>
      <c r="D220" s="1059"/>
      <c r="E220" s="1058"/>
      <c r="F220" s="343" t="s">
        <v>733</v>
      </c>
      <c r="G220" s="344" t="s">
        <v>1034</v>
      </c>
      <c r="H220" s="343" t="s">
        <v>1754</v>
      </c>
      <c r="I220" s="343" t="s">
        <v>426</v>
      </c>
      <c r="J220" s="343" t="s">
        <v>1571</v>
      </c>
      <c r="K220" s="345">
        <v>42324</v>
      </c>
      <c r="L220" s="345" t="s">
        <v>1759</v>
      </c>
      <c r="M220" s="358">
        <v>3</v>
      </c>
      <c r="N220" s="358"/>
      <c r="O220" s="358">
        <v>1</v>
      </c>
      <c r="P220" s="1034"/>
      <c r="Q220" s="346" t="s">
        <v>6</v>
      </c>
      <c r="R220" s="347">
        <v>54.9</v>
      </c>
      <c r="S220" s="348"/>
      <c r="T220" s="348"/>
      <c r="U220" s="320" t="s">
        <v>1268</v>
      </c>
      <c r="V220" s="996"/>
      <c r="W220" s="986"/>
      <c r="Y220" s="340" t="str">
        <f t="shared" si="5"/>
        <v>Городской округ Одинцовский</v>
      </c>
      <c r="AC220"/>
    </row>
    <row r="221" spans="2:29" ht="60" customHeight="1">
      <c r="B221" s="1057"/>
      <c r="C221" s="1058"/>
      <c r="D221" s="1059"/>
      <c r="E221" s="1058"/>
      <c r="F221" s="343" t="s">
        <v>733</v>
      </c>
      <c r="G221" s="344" t="s">
        <v>1035</v>
      </c>
      <c r="H221" s="683" t="s">
        <v>1755</v>
      </c>
      <c r="I221" s="416" t="s">
        <v>426</v>
      </c>
      <c r="J221" s="416" t="s">
        <v>1572</v>
      </c>
      <c r="K221" s="345">
        <v>42156</v>
      </c>
      <c r="L221" s="345" t="s">
        <v>1759</v>
      </c>
      <c r="M221" s="358">
        <v>3</v>
      </c>
      <c r="N221" s="522"/>
      <c r="O221" s="522">
        <v>1</v>
      </c>
      <c r="P221" s="1034"/>
      <c r="Q221" s="346" t="s">
        <v>6</v>
      </c>
      <c r="R221" s="347">
        <v>12</v>
      </c>
      <c r="S221" s="348"/>
      <c r="T221" s="348"/>
      <c r="U221" s="320" t="s">
        <v>813</v>
      </c>
      <c r="V221" s="996"/>
      <c r="W221" s="986"/>
      <c r="Y221" s="340" t="str">
        <f t="shared" si="5"/>
        <v>Городской округ Одинцовский</v>
      </c>
      <c r="AC221"/>
    </row>
    <row r="222" spans="2:29" ht="72" customHeight="1">
      <c r="B222" s="1057"/>
      <c r="C222" s="1058"/>
      <c r="D222" s="1059"/>
      <c r="E222" s="1058"/>
      <c r="F222" s="343" t="s">
        <v>733</v>
      </c>
      <c r="G222" s="344" t="s">
        <v>1036</v>
      </c>
      <c r="H222" s="343" t="s">
        <v>1756</v>
      </c>
      <c r="I222" s="416" t="s">
        <v>426</v>
      </c>
      <c r="J222" s="416" t="s">
        <v>1573</v>
      </c>
      <c r="K222" s="345">
        <v>42156</v>
      </c>
      <c r="L222" s="250" t="s">
        <v>1759</v>
      </c>
      <c r="M222" s="224">
        <v>2</v>
      </c>
      <c r="N222" s="509"/>
      <c r="O222" s="509">
        <v>1</v>
      </c>
      <c r="P222" s="1034"/>
      <c r="Q222" s="346" t="s">
        <v>6</v>
      </c>
      <c r="R222" s="347">
        <v>18</v>
      </c>
      <c r="S222" s="348"/>
      <c r="T222" s="348"/>
      <c r="U222" s="320" t="s">
        <v>820</v>
      </c>
      <c r="V222" s="996"/>
      <c r="W222" s="986"/>
      <c r="Y222" s="340" t="str">
        <f t="shared" si="5"/>
        <v>Городской округ Одинцовский</v>
      </c>
      <c r="AC222"/>
    </row>
    <row r="223" spans="2:29" ht="84">
      <c r="B223" s="1057"/>
      <c r="C223" s="1058"/>
      <c r="D223" s="1059"/>
      <c r="E223" s="1058"/>
      <c r="F223" s="507" t="s">
        <v>733</v>
      </c>
      <c r="G223" s="216" t="s">
        <v>1037</v>
      </c>
      <c r="H223" s="683" t="s">
        <v>1757</v>
      </c>
      <c r="I223" s="383" t="s">
        <v>426</v>
      </c>
      <c r="J223" s="383" t="s">
        <v>1574</v>
      </c>
      <c r="K223" s="382">
        <v>43784</v>
      </c>
      <c r="L223" s="703" t="s">
        <v>1760</v>
      </c>
      <c r="M223" s="224">
        <v>1</v>
      </c>
      <c r="N223" s="509"/>
      <c r="O223" s="509">
        <v>0</v>
      </c>
      <c r="P223" s="1034"/>
      <c r="Q223" s="346" t="s">
        <v>6</v>
      </c>
      <c r="R223" s="347" t="s">
        <v>1626</v>
      </c>
      <c r="S223" s="348"/>
      <c r="T223" s="348" t="s">
        <v>1762</v>
      </c>
      <c r="U223" s="320" t="s">
        <v>1457</v>
      </c>
      <c r="V223" s="996"/>
      <c r="W223" s="986"/>
      <c r="Y223" s="340" t="str">
        <f t="shared" si="5"/>
        <v>Городской округ Одинцовский</v>
      </c>
      <c r="AC223"/>
    </row>
    <row r="224" spans="2:29" s="1138" customFormat="1" ht="84" customHeight="1">
      <c r="B224" s="1203"/>
      <c r="C224" s="1168"/>
      <c r="D224" s="1217"/>
      <c r="E224" s="1168"/>
      <c r="F224" s="1153" t="s">
        <v>732</v>
      </c>
      <c r="G224" s="1157" t="s">
        <v>1038</v>
      </c>
      <c r="H224" s="343" t="s">
        <v>1323</v>
      </c>
      <c r="I224" s="383" t="s">
        <v>426</v>
      </c>
      <c r="J224" s="343" t="s">
        <v>1575</v>
      </c>
      <c r="K224" s="345">
        <v>42979</v>
      </c>
      <c r="L224" s="250" t="s">
        <v>1759</v>
      </c>
      <c r="M224" s="233">
        <v>11</v>
      </c>
      <c r="N224" s="780"/>
      <c r="O224" s="780">
        <v>4</v>
      </c>
      <c r="P224" s="1034"/>
      <c r="Q224" s="346" t="s">
        <v>6</v>
      </c>
      <c r="R224" s="347">
        <v>122.6</v>
      </c>
      <c r="S224" s="348"/>
      <c r="T224" s="348" t="s">
        <v>773</v>
      </c>
      <c r="U224" s="1160" t="s">
        <v>716</v>
      </c>
      <c r="V224" s="996"/>
      <c r="W224" s="986"/>
      <c r="Y224" s="340" t="str">
        <f t="shared" si="5"/>
        <v>Городской округ Одинцовский</v>
      </c>
      <c r="Z224" s="340"/>
      <c r="AC224" s="1181"/>
    </row>
    <row r="225" spans="2:29" ht="15" customHeight="1">
      <c r="B225" s="205" t="s">
        <v>1663</v>
      </c>
      <c r="C225" s="205"/>
      <c r="D225" s="252">
        <f>D226</f>
        <v>240786</v>
      </c>
      <c r="E225" s="205"/>
      <c r="F225" s="404"/>
      <c r="G225" s="472"/>
      <c r="H225" s="473"/>
      <c r="I225" s="473"/>
      <c r="J225" s="473"/>
      <c r="K225" s="474"/>
      <c r="L225" s="708"/>
      <c r="M225" s="804">
        <f>SUMIF(Q226:Q232,"действующий",M226:M232)+SUMIF(Q226:Q232,"планируемый к открытию",M226:M232)</f>
        <v>50</v>
      </c>
      <c r="N225" s="295">
        <f>SUMIF(Q226:Q232,"действующий",N226:N232)+SUMIF(Q226:Q232,"планируемый к открытию",N226:N232)</f>
        <v>6</v>
      </c>
      <c r="O225" s="295">
        <f>SUMIF(Q226:Q232,"действующий",O226:O232)+SUMIF(Q226:Q232,"планируемый к открытию",O226:O232)</f>
        <v>25</v>
      </c>
      <c r="P225" s="304" t="str">
        <f>P226</f>
        <v>0</v>
      </c>
      <c r="Q225" s="808"/>
      <c r="R225" s="404"/>
      <c r="S225" s="404"/>
      <c r="T225" s="404"/>
      <c r="U225" s="404"/>
      <c r="V225" s="826">
        <f>W225/D225</f>
        <v>1</v>
      </c>
      <c r="W225" s="553">
        <f>W226</f>
        <v>240786</v>
      </c>
      <c r="Y225" s="340" t="str">
        <f t="shared" si="5"/>
        <v/>
      </c>
      <c r="AC225"/>
    </row>
    <row r="226" spans="2:29" ht="78.75" customHeight="1">
      <c r="B226" s="1020">
        <f>B206+1</f>
        <v>36</v>
      </c>
      <c r="C226" s="1000" t="s">
        <v>1486</v>
      </c>
      <c r="D226" s="1039">
        <v>240786</v>
      </c>
      <c r="E226" s="1000" t="s">
        <v>1081</v>
      </c>
      <c r="F226" s="343" t="s">
        <v>732</v>
      </c>
      <c r="G226" s="344" t="s">
        <v>1393</v>
      </c>
      <c r="H226" s="343" t="s">
        <v>1320</v>
      </c>
      <c r="I226" s="343" t="s">
        <v>198</v>
      </c>
      <c r="J226" s="343" t="s">
        <v>199</v>
      </c>
      <c r="K226" s="345">
        <v>41998</v>
      </c>
      <c r="L226" s="707" t="s">
        <v>1759</v>
      </c>
      <c r="M226" s="299">
        <v>27</v>
      </c>
      <c r="N226" s="782">
        <v>3</v>
      </c>
      <c r="O226" s="549">
        <v>10</v>
      </c>
      <c r="P226" s="993" t="str">
        <f>IF(V226&lt;1,ROUNDUP((D226-W226)/5000,0),"0")</f>
        <v>0</v>
      </c>
      <c r="Q226" s="346" t="s">
        <v>6</v>
      </c>
      <c r="R226" s="347">
        <v>434</v>
      </c>
      <c r="S226" s="348"/>
      <c r="T226" s="348" t="s">
        <v>773</v>
      </c>
      <c r="U226" s="320" t="s">
        <v>31</v>
      </c>
      <c r="V226" s="996">
        <f>W226/D226</f>
        <v>1</v>
      </c>
      <c r="W226" s="986">
        <f>IF(SUMIF(Q226:Q232,"действующий",M226:M232)*5000/D226&gt;1,D226,SUMIF(Q226:Q232,"действующий",M226:M232)*5000)</f>
        <v>240786</v>
      </c>
      <c r="Y226" s="340" t="str">
        <f t="shared" si="5"/>
        <v>Городской округ Орехово-Зуевский</v>
      </c>
      <c r="AC226"/>
    </row>
    <row r="227" spans="2:29" ht="62.25" customHeight="1">
      <c r="B227" s="1021"/>
      <c r="C227" s="1001"/>
      <c r="D227" s="1040"/>
      <c r="E227" s="1001"/>
      <c r="F227" s="351" t="s">
        <v>733</v>
      </c>
      <c r="G227" s="227" t="s">
        <v>1039</v>
      </c>
      <c r="H227" s="343" t="s">
        <v>1320</v>
      </c>
      <c r="I227" s="343" t="s">
        <v>198</v>
      </c>
      <c r="J227" s="410" t="s">
        <v>964</v>
      </c>
      <c r="K227" s="352">
        <v>42240</v>
      </c>
      <c r="L227" s="249" t="s">
        <v>1759</v>
      </c>
      <c r="M227" s="228">
        <v>2</v>
      </c>
      <c r="N227" s="510"/>
      <c r="O227" s="550">
        <v>2</v>
      </c>
      <c r="P227" s="993"/>
      <c r="Q227" s="346" t="s">
        <v>6</v>
      </c>
      <c r="R227" s="350">
        <v>30</v>
      </c>
      <c r="S227" s="348"/>
      <c r="T227" s="348" t="s">
        <v>773</v>
      </c>
      <c r="U227" s="320" t="s">
        <v>1268</v>
      </c>
      <c r="V227" s="996"/>
      <c r="W227" s="986"/>
      <c r="Y227" s="340" t="str">
        <f t="shared" si="5"/>
        <v>Городской округ Орехово-Зуевский</v>
      </c>
      <c r="AC227"/>
    </row>
    <row r="228" spans="2:29" ht="72" customHeight="1">
      <c r="B228" s="1021"/>
      <c r="C228" s="1001"/>
      <c r="D228" s="1040"/>
      <c r="E228" s="1001"/>
      <c r="F228" s="343" t="s">
        <v>732</v>
      </c>
      <c r="G228" s="344" t="s">
        <v>1487</v>
      </c>
      <c r="H228" s="343" t="s">
        <v>1320</v>
      </c>
      <c r="I228" s="343" t="s">
        <v>198</v>
      </c>
      <c r="J228" s="416" t="s">
        <v>1576</v>
      </c>
      <c r="K228" s="345">
        <v>42354</v>
      </c>
      <c r="L228" s="250" t="s">
        <v>1759</v>
      </c>
      <c r="M228" s="224">
        <v>8</v>
      </c>
      <c r="N228" s="509">
        <v>1</v>
      </c>
      <c r="O228" s="221">
        <v>5</v>
      </c>
      <c r="P228" s="993"/>
      <c r="Q228" s="346" t="s">
        <v>6</v>
      </c>
      <c r="R228" s="347">
        <v>130</v>
      </c>
      <c r="S228" s="348" t="s">
        <v>610</v>
      </c>
      <c r="T228" s="348" t="s">
        <v>773</v>
      </c>
      <c r="U228" s="320" t="s">
        <v>798</v>
      </c>
      <c r="V228" s="996"/>
      <c r="W228" s="986"/>
      <c r="Y228" s="340" t="str">
        <f t="shared" si="5"/>
        <v>Городской округ Орехово-Зуевский</v>
      </c>
      <c r="AC228"/>
    </row>
    <row r="229" spans="2:29" ht="72" customHeight="1">
      <c r="B229" s="1021"/>
      <c r="C229" s="1001"/>
      <c r="D229" s="1040"/>
      <c r="E229" s="1001"/>
      <c r="F229" s="343" t="s">
        <v>732</v>
      </c>
      <c r="G229" s="1157" t="s">
        <v>1488</v>
      </c>
      <c r="H229" s="343" t="s">
        <v>1320</v>
      </c>
      <c r="I229" s="343" t="s">
        <v>198</v>
      </c>
      <c r="J229" s="416" t="s">
        <v>433</v>
      </c>
      <c r="K229" s="345">
        <v>41999</v>
      </c>
      <c r="L229" s="250" t="s">
        <v>1759</v>
      </c>
      <c r="M229" s="226">
        <v>9</v>
      </c>
      <c r="N229" s="419">
        <v>2</v>
      </c>
      <c r="O229" s="551">
        <v>6</v>
      </c>
      <c r="P229" s="993"/>
      <c r="Q229" s="346" t="s">
        <v>6</v>
      </c>
      <c r="R229" s="350">
        <v>117.1</v>
      </c>
      <c r="S229" s="348" t="s">
        <v>610</v>
      </c>
      <c r="T229" s="348" t="s">
        <v>773</v>
      </c>
      <c r="U229" s="320" t="s">
        <v>31</v>
      </c>
      <c r="V229" s="996"/>
      <c r="W229" s="986"/>
      <c r="Y229" s="340" t="str">
        <f t="shared" si="5"/>
        <v>Городской округ Орехово-Зуевский</v>
      </c>
      <c r="AC229"/>
    </row>
    <row r="230" spans="2:29" ht="60" customHeight="1">
      <c r="B230" s="1021"/>
      <c r="C230" s="1001"/>
      <c r="D230" s="1040"/>
      <c r="E230" s="1001"/>
      <c r="F230" s="343" t="s">
        <v>733</v>
      </c>
      <c r="G230" s="344" t="s">
        <v>1040</v>
      </c>
      <c r="H230" s="343" t="s">
        <v>1320</v>
      </c>
      <c r="I230" s="343" t="s">
        <v>198</v>
      </c>
      <c r="J230" s="416" t="s">
        <v>1577</v>
      </c>
      <c r="K230" s="234">
        <v>42240</v>
      </c>
      <c r="L230" s="552" t="s">
        <v>1759</v>
      </c>
      <c r="M230" s="224">
        <v>1</v>
      </c>
      <c r="N230" s="509"/>
      <c r="O230" s="547">
        <v>1</v>
      </c>
      <c r="P230" s="993"/>
      <c r="Q230" s="346" t="s">
        <v>6</v>
      </c>
      <c r="R230" s="350">
        <v>19</v>
      </c>
      <c r="S230" s="348"/>
      <c r="T230" s="348"/>
      <c r="U230" s="602" t="s">
        <v>823</v>
      </c>
      <c r="V230" s="996"/>
      <c r="W230" s="986"/>
      <c r="Y230" s="340" t="str">
        <f t="shared" si="5"/>
        <v>Городской округ Орехово-Зуевский</v>
      </c>
      <c r="AC230"/>
    </row>
    <row r="231" spans="2:29" ht="60" customHeight="1">
      <c r="B231" s="1021"/>
      <c r="C231" s="1001"/>
      <c r="D231" s="1040"/>
      <c r="E231" s="1001"/>
      <c r="F231" s="343" t="s">
        <v>733</v>
      </c>
      <c r="G231" s="344" t="s">
        <v>1041</v>
      </c>
      <c r="H231" s="343" t="s">
        <v>1320</v>
      </c>
      <c r="I231" s="343" t="s">
        <v>198</v>
      </c>
      <c r="J231" s="343" t="s">
        <v>1578</v>
      </c>
      <c r="K231" s="234">
        <v>42233</v>
      </c>
      <c r="L231" s="552" t="s">
        <v>1759</v>
      </c>
      <c r="M231" s="224">
        <v>2</v>
      </c>
      <c r="N231" s="685"/>
      <c r="O231" s="547">
        <v>1</v>
      </c>
      <c r="P231" s="993"/>
      <c r="Q231" s="346" t="s">
        <v>6</v>
      </c>
      <c r="R231" s="350">
        <v>17</v>
      </c>
      <c r="S231" s="348"/>
      <c r="T231" s="348"/>
      <c r="U231" s="602" t="s">
        <v>823</v>
      </c>
      <c r="V231" s="996"/>
      <c r="W231" s="986"/>
      <c r="Y231" s="340" t="str">
        <f t="shared" si="5"/>
        <v>Городской округ Орехово-Зуевский</v>
      </c>
      <c r="AC231"/>
    </row>
    <row r="232" spans="2:29" ht="72.75" customHeight="1">
      <c r="B232" s="1021"/>
      <c r="C232" s="1001"/>
      <c r="D232" s="1040"/>
      <c r="E232" s="1001"/>
      <c r="F232" s="343" t="s">
        <v>733</v>
      </c>
      <c r="G232" s="344" t="s">
        <v>1715</v>
      </c>
      <c r="H232" s="343" t="s">
        <v>1320</v>
      </c>
      <c r="I232" s="343" t="s">
        <v>198</v>
      </c>
      <c r="J232" s="343" t="s">
        <v>1716</v>
      </c>
      <c r="K232" s="234">
        <v>45689</v>
      </c>
      <c r="L232" s="703" t="s">
        <v>1760</v>
      </c>
      <c r="M232" s="224">
        <v>1</v>
      </c>
      <c r="N232" s="795"/>
      <c r="O232" s="789"/>
      <c r="P232" s="993"/>
      <c r="Q232" s="346" t="s">
        <v>6</v>
      </c>
      <c r="R232" s="350"/>
      <c r="S232" s="348"/>
      <c r="T232" s="348" t="s">
        <v>1762</v>
      </c>
      <c r="U232" s="602" t="s">
        <v>1717</v>
      </c>
      <c r="V232" s="996"/>
      <c r="W232" s="986"/>
      <c r="Y232" s="340" t="str">
        <f t="shared" si="5"/>
        <v>Городской округ Орехово-Зуевский</v>
      </c>
      <c r="AC232"/>
    </row>
    <row r="233" spans="2:29" ht="15" customHeight="1">
      <c r="B233" s="205" t="s">
        <v>1333</v>
      </c>
      <c r="C233" s="205"/>
      <c r="D233" s="252">
        <f>D234</f>
        <v>122800</v>
      </c>
      <c r="E233" s="205"/>
      <c r="F233" s="404"/>
      <c r="G233" s="472"/>
      <c r="H233" s="473"/>
      <c r="I233" s="473"/>
      <c r="J233" s="473"/>
      <c r="K233" s="474"/>
      <c r="L233" s="473"/>
      <c r="M233" s="805">
        <f>SUMIF(Q234:Q237,"действующий",M234:M237)+SUMIF(Q234:Q237,"планируемый к открытию",M234:M237)</f>
        <v>25</v>
      </c>
      <c r="N233" s="295">
        <f>SUMIF(Q234:Q237,"действующий",N234:N237)+SUMIF(Q234:Q237,"планируемый к открытию",N234:N237)</f>
        <v>0</v>
      </c>
      <c r="O233" s="295">
        <f>SUMIF(Q234:Q237,"действующий",O234:O237)+SUMIF(Q234:Q237,"планируемый к открытию",O234:O237)</f>
        <v>13</v>
      </c>
      <c r="P233" s="304" t="str">
        <f>P234</f>
        <v>0</v>
      </c>
      <c r="Q233" s="808"/>
      <c r="R233" s="404"/>
      <c r="S233" s="404"/>
      <c r="T233" s="404"/>
      <c r="U233" s="404"/>
      <c r="V233" s="826">
        <f>W233/D233</f>
        <v>1</v>
      </c>
      <c r="W233" s="553">
        <f>W234</f>
        <v>122800</v>
      </c>
      <c r="Y233" s="340" t="str">
        <f t="shared" si="5"/>
        <v/>
      </c>
      <c r="AC233"/>
    </row>
    <row r="234" spans="2:29" s="1138" customFormat="1" ht="79.5" customHeight="1">
      <c r="B234" s="1150">
        <f>B226+1</f>
        <v>37</v>
      </c>
      <c r="C234" s="1189" t="s">
        <v>1332</v>
      </c>
      <c r="D234" s="1214">
        <v>122800</v>
      </c>
      <c r="E234" s="1151" t="s">
        <v>1343</v>
      </c>
      <c r="F234" s="1153" t="s">
        <v>732</v>
      </c>
      <c r="G234" s="1157" t="s">
        <v>1394</v>
      </c>
      <c r="H234" s="343" t="s">
        <v>1404</v>
      </c>
      <c r="I234" s="343" t="s">
        <v>203</v>
      </c>
      <c r="J234" s="343" t="s">
        <v>1585</v>
      </c>
      <c r="K234" s="345">
        <v>41998</v>
      </c>
      <c r="L234" s="709" t="s">
        <v>1759</v>
      </c>
      <c r="M234" s="699">
        <v>8</v>
      </c>
      <c r="N234" s="782"/>
      <c r="O234" s="782">
        <v>3</v>
      </c>
      <c r="P234" s="1034" t="str">
        <f>IF(V234&lt;1,ROUNDUP((D234-W234)/5000,0),"0")</f>
        <v>0</v>
      </c>
      <c r="Q234" s="346" t="s">
        <v>6</v>
      </c>
      <c r="R234" s="347">
        <v>86</v>
      </c>
      <c r="S234" s="348" t="s">
        <v>610</v>
      </c>
      <c r="T234" s="348" t="s">
        <v>773</v>
      </c>
      <c r="U234" s="1160" t="s">
        <v>31</v>
      </c>
      <c r="V234" s="996">
        <f>W234/D234</f>
        <v>1</v>
      </c>
      <c r="W234" s="986">
        <f>IF(SUMIF(Q234:Q237,"действующий",M234:M237)*5000/D234&gt;1,D234,SUMIF(Q234:Q237,"действующий",M234:M237)*5000)</f>
        <v>122800</v>
      </c>
      <c r="Y234" s="340" t="str">
        <f t="shared" si="5"/>
        <v>Городской округ Павлово-Посадский</v>
      </c>
      <c r="Z234" s="340"/>
      <c r="AC234" s="1181"/>
    </row>
    <row r="235" spans="2:29" s="1138" customFormat="1" ht="72" customHeight="1">
      <c r="B235" s="1150"/>
      <c r="C235" s="1155"/>
      <c r="D235" s="1215"/>
      <c r="E235" s="1155"/>
      <c r="F235" s="1153" t="s">
        <v>732</v>
      </c>
      <c r="G235" s="1157" t="s">
        <v>800</v>
      </c>
      <c r="H235" s="528" t="s">
        <v>1404</v>
      </c>
      <c r="I235" s="343" t="s">
        <v>203</v>
      </c>
      <c r="J235" s="528" t="s">
        <v>1580</v>
      </c>
      <c r="K235" s="352">
        <v>43371</v>
      </c>
      <c r="L235" s="746" t="s">
        <v>1759</v>
      </c>
      <c r="M235" s="699">
        <v>12</v>
      </c>
      <c r="N235" s="695"/>
      <c r="O235" s="530">
        <v>6</v>
      </c>
      <c r="P235" s="1034"/>
      <c r="Q235" s="346" t="s">
        <v>6</v>
      </c>
      <c r="R235" s="350">
        <v>155.5</v>
      </c>
      <c r="S235" s="348" t="s">
        <v>610</v>
      </c>
      <c r="T235" s="348"/>
      <c r="U235" s="1160" t="s">
        <v>31</v>
      </c>
      <c r="V235" s="996"/>
      <c r="W235" s="986"/>
      <c r="Y235" s="340" t="str">
        <f t="shared" si="5"/>
        <v>Городской округ Павлово-Посадский</v>
      </c>
      <c r="Z235" s="340"/>
      <c r="AC235" s="1181"/>
    </row>
    <row r="236" spans="2:29" ht="72" customHeight="1">
      <c r="B236" s="1021"/>
      <c r="C236" s="1001"/>
      <c r="D236" s="1006"/>
      <c r="E236" s="1001"/>
      <c r="F236" s="343" t="s">
        <v>1216</v>
      </c>
      <c r="G236" s="344" t="s">
        <v>1241</v>
      </c>
      <c r="H236" s="583" t="s">
        <v>1405</v>
      </c>
      <c r="I236" s="343" t="s">
        <v>203</v>
      </c>
      <c r="J236" s="583" t="s">
        <v>1579</v>
      </c>
      <c r="K236" s="249">
        <v>45017</v>
      </c>
      <c r="L236" s="215" t="s">
        <v>1759</v>
      </c>
      <c r="M236" s="699"/>
      <c r="N236" s="699"/>
      <c r="O236" s="584">
        <v>1</v>
      </c>
      <c r="P236" s="1034"/>
      <c r="Q236" s="346" t="s">
        <v>6</v>
      </c>
      <c r="R236" s="350"/>
      <c r="S236" s="348"/>
      <c r="T236" s="348"/>
      <c r="U236" s="320" t="s">
        <v>1249</v>
      </c>
      <c r="V236" s="996"/>
      <c r="W236" s="986"/>
      <c r="Y236" s="340" t="str">
        <f t="shared" si="5"/>
        <v>Городской округ Павлово-Посадский</v>
      </c>
      <c r="AC236"/>
    </row>
    <row r="237" spans="2:29" s="1138" customFormat="1" ht="81" customHeight="1">
      <c r="B237" s="1150"/>
      <c r="C237" s="1155"/>
      <c r="D237" s="1218"/>
      <c r="E237" s="1219"/>
      <c r="F237" s="1153" t="s">
        <v>732</v>
      </c>
      <c r="G237" s="1157" t="s">
        <v>1483</v>
      </c>
      <c r="H237" s="612" t="s">
        <v>1404</v>
      </c>
      <c r="I237" s="343" t="s">
        <v>203</v>
      </c>
      <c r="J237" s="343" t="s">
        <v>1586</v>
      </c>
      <c r="K237" s="345">
        <v>41628</v>
      </c>
      <c r="L237" s="710" t="s">
        <v>1759</v>
      </c>
      <c r="M237" s="298">
        <v>5</v>
      </c>
      <c r="N237" s="781"/>
      <c r="O237" s="780">
        <v>3</v>
      </c>
      <c r="P237" s="1034"/>
      <c r="Q237" s="346" t="s">
        <v>6</v>
      </c>
      <c r="R237" s="347">
        <v>109</v>
      </c>
      <c r="S237" s="348" t="s">
        <v>610</v>
      </c>
      <c r="T237" s="348" t="s">
        <v>773</v>
      </c>
      <c r="U237" s="1160" t="s">
        <v>31</v>
      </c>
      <c r="V237" s="996"/>
      <c r="W237" s="986"/>
      <c r="Y237" s="340" t="str">
        <f t="shared" si="5"/>
        <v>Городской округ Павлово-Посадский</v>
      </c>
      <c r="Z237" s="340"/>
      <c r="AC237" s="1181"/>
    </row>
    <row r="238" spans="2:29" ht="15" customHeight="1">
      <c r="B238" s="205" t="s">
        <v>598</v>
      </c>
      <c r="C238" s="205"/>
      <c r="D238" s="252">
        <f>D239</f>
        <v>351752</v>
      </c>
      <c r="E238" s="205"/>
      <c r="F238" s="404"/>
      <c r="G238" s="472"/>
      <c r="H238" s="473"/>
      <c r="I238" s="473"/>
      <c r="J238" s="473"/>
      <c r="K238" s="474"/>
      <c r="L238" s="745"/>
      <c r="M238" s="804">
        <f>SUMIF(Q239:Q250,"действующий",M239:M250)+SUMIF(Q239:Q250,"планируемый к открытию",M239:M250)</f>
        <v>72</v>
      </c>
      <c r="N238" s="295">
        <f>SUMIF(Q239:Q250,"действующий",N239:N250)+SUMIF(Q239:Q250,"планируемый к открытию",N239:N250)</f>
        <v>3</v>
      </c>
      <c r="O238" s="295">
        <f>SUMIF(Q239:Q250,"действующий",O239:O250)+SUMIF(Q239:Q250,"планируемый к открытию",O239:O250)</f>
        <v>41</v>
      </c>
      <c r="P238" s="304" t="str">
        <f>P239</f>
        <v>0</v>
      </c>
      <c r="Q238" s="808"/>
      <c r="R238" s="404"/>
      <c r="S238" s="404"/>
      <c r="T238" s="404"/>
      <c r="U238" s="404"/>
      <c r="V238" s="826">
        <f>W238/D238</f>
        <v>1</v>
      </c>
      <c r="W238" s="553">
        <f>W239</f>
        <v>351752</v>
      </c>
      <c r="Y238" s="340" t="str">
        <f t="shared" si="5"/>
        <v/>
      </c>
      <c r="AC238"/>
    </row>
    <row r="239" spans="2:29" ht="72" customHeight="1">
      <c r="B239" s="1055">
        <f>B234+1</f>
        <v>38</v>
      </c>
      <c r="C239" s="1000" t="s">
        <v>1120</v>
      </c>
      <c r="D239" s="1039">
        <v>351752</v>
      </c>
      <c r="E239" s="1000" t="s">
        <v>1082</v>
      </c>
      <c r="F239" s="343" t="s">
        <v>732</v>
      </c>
      <c r="G239" s="344" t="s">
        <v>934</v>
      </c>
      <c r="H239" s="416" t="s">
        <v>1189</v>
      </c>
      <c r="I239" s="416" t="s">
        <v>220</v>
      </c>
      <c r="J239" s="416" t="s">
        <v>221</v>
      </c>
      <c r="K239" s="345">
        <v>41673</v>
      </c>
      <c r="L239" s="710" t="s">
        <v>1759</v>
      </c>
      <c r="M239" s="298">
        <v>38</v>
      </c>
      <c r="N239" s="782"/>
      <c r="O239" s="298">
        <v>14</v>
      </c>
      <c r="P239" s="993" t="str">
        <f>IF(V239&lt;1,ROUNDUP((D239-W239)/5000,0),"0")</f>
        <v>0</v>
      </c>
      <c r="Q239" s="346" t="s">
        <v>6</v>
      </c>
      <c r="R239" s="350">
        <v>392</v>
      </c>
      <c r="S239" s="348" t="s">
        <v>610</v>
      </c>
      <c r="T239" s="348" t="s">
        <v>773</v>
      </c>
      <c r="U239" s="320" t="s">
        <v>31</v>
      </c>
      <c r="V239" s="995">
        <f>W239/D239</f>
        <v>1</v>
      </c>
      <c r="W239" s="986">
        <f>IF(SUMIF(Q239:Q250,"действующий",M239:M250)*5000/D239&gt;1,D239,SUMIF(Q239:Q250,"действующий",M239:M250)*5000)</f>
        <v>351752</v>
      </c>
      <c r="Y239" s="340" t="str">
        <f t="shared" si="5"/>
        <v>Городской округ Подольск</v>
      </c>
      <c r="AC239"/>
    </row>
    <row r="240" spans="2:29" ht="72" customHeight="1">
      <c r="B240" s="1021"/>
      <c r="C240" s="1030"/>
      <c r="D240" s="1040"/>
      <c r="E240" s="1030"/>
      <c r="F240" s="343" t="s">
        <v>732</v>
      </c>
      <c r="G240" s="344" t="s">
        <v>880</v>
      </c>
      <c r="H240" s="579" t="s">
        <v>1189</v>
      </c>
      <c r="I240" s="416" t="s">
        <v>220</v>
      </c>
      <c r="J240" s="416" t="s">
        <v>222</v>
      </c>
      <c r="K240" s="250">
        <v>41257</v>
      </c>
      <c r="L240" s="308" t="s">
        <v>1759</v>
      </c>
      <c r="M240" s="545">
        <v>20</v>
      </c>
      <c r="N240" s="508">
        <v>3</v>
      </c>
      <c r="O240" s="545">
        <v>8</v>
      </c>
      <c r="P240" s="993"/>
      <c r="Q240" s="346" t="s">
        <v>6</v>
      </c>
      <c r="R240" s="350">
        <v>240.6</v>
      </c>
      <c r="S240" s="348" t="s">
        <v>610</v>
      </c>
      <c r="T240" s="348" t="s">
        <v>773</v>
      </c>
      <c r="U240" s="320" t="s">
        <v>31</v>
      </c>
      <c r="V240" s="995"/>
      <c r="W240" s="986"/>
      <c r="Y240" s="340" t="str">
        <f t="shared" si="5"/>
        <v>Городской округ Подольск</v>
      </c>
      <c r="AC240"/>
    </row>
    <row r="241" spans="2:29" ht="84" customHeight="1">
      <c r="B241" s="1021"/>
      <c r="C241" s="1030"/>
      <c r="D241" s="1040"/>
      <c r="E241" s="1030"/>
      <c r="F241" s="343" t="s">
        <v>732</v>
      </c>
      <c r="G241" s="227" t="s">
        <v>881</v>
      </c>
      <c r="H241" s="579" t="s">
        <v>1189</v>
      </c>
      <c r="I241" s="410" t="s">
        <v>220</v>
      </c>
      <c r="J241" s="410" t="s">
        <v>735</v>
      </c>
      <c r="K241" s="352">
        <v>43070</v>
      </c>
      <c r="L241" s="711" t="s">
        <v>1759</v>
      </c>
      <c r="M241" s="339">
        <v>6</v>
      </c>
      <c r="N241" s="513"/>
      <c r="O241" s="339">
        <v>3</v>
      </c>
      <c r="P241" s="993"/>
      <c r="Q241" s="346" t="s">
        <v>6</v>
      </c>
      <c r="R241" s="350">
        <v>77</v>
      </c>
      <c r="S241" s="348" t="s">
        <v>611</v>
      </c>
      <c r="T241" s="348" t="s">
        <v>773</v>
      </c>
      <c r="U241" s="320" t="s">
        <v>798</v>
      </c>
      <c r="V241" s="995"/>
      <c r="W241" s="986"/>
      <c r="Y241" s="340" t="str">
        <f t="shared" si="5"/>
        <v>Городской округ Подольск</v>
      </c>
      <c r="AC241"/>
    </row>
    <row r="242" spans="2:29" ht="84" customHeight="1">
      <c r="B242" s="1021"/>
      <c r="C242" s="1030"/>
      <c r="D242" s="1040"/>
      <c r="E242" s="1030"/>
      <c r="F242" s="343" t="s">
        <v>1850</v>
      </c>
      <c r="G242" s="227" t="s">
        <v>881</v>
      </c>
      <c r="H242" s="857" t="s">
        <v>1189</v>
      </c>
      <c r="I242" s="861" t="s">
        <v>220</v>
      </c>
      <c r="J242" s="861" t="s">
        <v>735</v>
      </c>
      <c r="K242" s="352">
        <v>46021</v>
      </c>
      <c r="L242" s="711" t="s">
        <v>1759</v>
      </c>
      <c r="M242" s="339">
        <v>-6</v>
      </c>
      <c r="N242" s="858"/>
      <c r="O242" s="339">
        <v>-3</v>
      </c>
      <c r="P242" s="993"/>
      <c r="Q242" s="346" t="s">
        <v>7</v>
      </c>
      <c r="R242" s="350"/>
      <c r="S242" s="348"/>
      <c r="T242" s="348"/>
      <c r="U242" s="320"/>
      <c r="V242" s="995"/>
      <c r="W242" s="986"/>
      <c r="AC242"/>
    </row>
    <row r="243" spans="2:29" ht="84" customHeight="1">
      <c r="B243" s="1021"/>
      <c r="C243" s="1030"/>
      <c r="D243" s="1040"/>
      <c r="E243" s="1030"/>
      <c r="F243" s="343" t="s">
        <v>732</v>
      </c>
      <c r="G243" s="227" t="s">
        <v>882</v>
      </c>
      <c r="H243" s="579" t="s">
        <v>1189</v>
      </c>
      <c r="I243" s="410" t="s">
        <v>220</v>
      </c>
      <c r="J243" s="314" t="s">
        <v>799</v>
      </c>
      <c r="K243" s="352">
        <v>43449</v>
      </c>
      <c r="L243" s="249" t="s">
        <v>1759</v>
      </c>
      <c r="M243" s="229">
        <v>6</v>
      </c>
      <c r="N243" s="513"/>
      <c r="O243" s="229">
        <v>4</v>
      </c>
      <c r="P243" s="993"/>
      <c r="Q243" s="346" t="s">
        <v>6</v>
      </c>
      <c r="R243" s="350">
        <v>160</v>
      </c>
      <c r="S243" s="348" t="s">
        <v>611</v>
      </c>
      <c r="T243" s="348" t="s">
        <v>773</v>
      </c>
      <c r="U243" s="320" t="s">
        <v>798</v>
      </c>
      <c r="V243" s="995"/>
      <c r="W243" s="986"/>
      <c r="Y243" s="340" t="str">
        <f>IF($F243="","",IFERROR(LEFT(IF(Y241="",$C243,Y241),FIND("/",IF(Y241="",$C243,Y241))-1),Y241))</f>
        <v>Городской округ Подольск</v>
      </c>
      <c r="AC243"/>
    </row>
    <row r="244" spans="2:29" ht="84" customHeight="1">
      <c r="B244" s="1021"/>
      <c r="C244" s="1030"/>
      <c r="D244" s="1040"/>
      <c r="E244" s="1030"/>
      <c r="F244" s="343" t="s">
        <v>1850</v>
      </c>
      <c r="G244" s="227" t="s">
        <v>882</v>
      </c>
      <c r="H244" s="857" t="s">
        <v>1189</v>
      </c>
      <c r="I244" s="861" t="s">
        <v>220</v>
      </c>
      <c r="J244" s="352">
        <v>46021</v>
      </c>
      <c r="K244" s="352">
        <v>43449</v>
      </c>
      <c r="L244" s="249" t="s">
        <v>1759</v>
      </c>
      <c r="M244" s="339">
        <v>-6</v>
      </c>
      <c r="N244" s="858"/>
      <c r="O244" s="339">
        <v>-4</v>
      </c>
      <c r="P244" s="993"/>
      <c r="Q244" s="346" t="s">
        <v>7</v>
      </c>
      <c r="R244" s="350"/>
      <c r="S244" s="348"/>
      <c r="T244" s="348"/>
      <c r="U244" s="320"/>
      <c r="V244" s="995"/>
      <c r="W244" s="986"/>
      <c r="AC244"/>
    </row>
    <row r="245" spans="2:29" ht="84" customHeight="1">
      <c r="B245" s="1021"/>
      <c r="C245" s="1030"/>
      <c r="D245" s="1040"/>
      <c r="E245" s="1030"/>
      <c r="F245" s="857" t="s">
        <v>1850</v>
      </c>
      <c r="G245" s="307" t="s">
        <v>1855</v>
      </c>
      <c r="H245" s="857" t="s">
        <v>1189</v>
      </c>
      <c r="I245" s="861" t="s">
        <v>220</v>
      </c>
      <c r="J245" s="352">
        <v>46021</v>
      </c>
      <c r="K245" s="230">
        <v>43070</v>
      </c>
      <c r="L245" s="403" t="s">
        <v>1759</v>
      </c>
      <c r="M245" s="862">
        <v>12</v>
      </c>
      <c r="N245" s="858"/>
      <c r="O245" s="862">
        <v>10</v>
      </c>
      <c r="P245" s="993"/>
      <c r="Q245" s="346" t="s">
        <v>7</v>
      </c>
      <c r="R245" s="350"/>
      <c r="S245" s="348" t="s">
        <v>610</v>
      </c>
      <c r="T245" s="348"/>
      <c r="U245" s="320" t="s">
        <v>798</v>
      </c>
      <c r="V245" s="995"/>
      <c r="W245" s="986"/>
      <c r="AC245"/>
    </row>
    <row r="246" spans="2:29" ht="60" customHeight="1">
      <c r="B246" s="1021"/>
      <c r="C246" s="1030"/>
      <c r="D246" s="1040"/>
      <c r="E246" s="1030"/>
      <c r="F246" s="528" t="s">
        <v>733</v>
      </c>
      <c r="G246" s="307" t="s">
        <v>935</v>
      </c>
      <c r="H246" s="579" t="s">
        <v>1189</v>
      </c>
      <c r="I246" s="532" t="s">
        <v>220</v>
      </c>
      <c r="J246" s="532" t="s">
        <v>856</v>
      </c>
      <c r="K246" s="310">
        <v>43511</v>
      </c>
      <c r="L246" s="712" t="s">
        <v>1759</v>
      </c>
      <c r="M246" s="531">
        <v>1</v>
      </c>
      <c r="N246" s="526"/>
      <c r="O246" s="531">
        <v>3</v>
      </c>
      <c r="P246" s="993"/>
      <c r="Q246" s="346" t="s">
        <v>6</v>
      </c>
      <c r="R246" s="347">
        <v>40.799999999999997</v>
      </c>
      <c r="S246" s="348"/>
      <c r="T246" s="348"/>
      <c r="U246" s="602" t="s">
        <v>1458</v>
      </c>
      <c r="V246" s="995"/>
      <c r="W246" s="986"/>
      <c r="Y246" s="340" t="str">
        <f>IF($F246="","",IFERROR(LEFT(IF(Y243="",$C246,Y243),FIND("/",IF(Y243="",$C246,Y243))-1),Y243))</f>
        <v>Городской округ Подольск</v>
      </c>
      <c r="AC246"/>
    </row>
    <row r="247" spans="2:29" ht="72">
      <c r="B247" s="1021"/>
      <c r="C247" s="1030"/>
      <c r="D247" s="1040"/>
      <c r="E247" s="1030"/>
      <c r="F247" s="683" t="s">
        <v>733</v>
      </c>
      <c r="G247" s="307" t="s">
        <v>1728</v>
      </c>
      <c r="H247" s="683" t="s">
        <v>1189</v>
      </c>
      <c r="I247" s="684" t="s">
        <v>220</v>
      </c>
      <c r="J247" s="684" t="s">
        <v>1729</v>
      </c>
      <c r="K247" s="310">
        <v>45689</v>
      </c>
      <c r="L247" s="703" t="s">
        <v>1760</v>
      </c>
      <c r="M247" s="691">
        <v>1</v>
      </c>
      <c r="N247" s="688"/>
      <c r="O247" s="691"/>
      <c r="P247" s="993"/>
      <c r="Q247" s="346" t="s">
        <v>6</v>
      </c>
      <c r="R247" s="347"/>
      <c r="S247" s="348"/>
      <c r="T247" s="348" t="s">
        <v>1762</v>
      </c>
      <c r="U247" s="602" t="s">
        <v>1730</v>
      </c>
      <c r="V247" s="995"/>
      <c r="W247" s="986"/>
      <c r="Y247" s="340" t="str">
        <f t="shared" si="5"/>
        <v>Городской округ Подольск</v>
      </c>
      <c r="AC247"/>
    </row>
    <row r="248" spans="2:29" ht="45.75" customHeight="1">
      <c r="B248" s="1021"/>
      <c r="C248" s="1030"/>
      <c r="D248" s="1040"/>
      <c r="E248" s="1030"/>
      <c r="F248" s="528" t="s">
        <v>1216</v>
      </c>
      <c r="G248" s="307" t="s">
        <v>1244</v>
      </c>
      <c r="H248" s="532" t="s">
        <v>1190</v>
      </c>
      <c r="I248" s="532" t="s">
        <v>220</v>
      </c>
      <c r="J248" s="532" t="s">
        <v>1245</v>
      </c>
      <c r="K248" s="310">
        <v>41626</v>
      </c>
      <c r="L248" s="712" t="s">
        <v>1759</v>
      </c>
      <c r="M248" s="531"/>
      <c r="N248" s="526"/>
      <c r="O248" s="531">
        <v>1</v>
      </c>
      <c r="P248" s="993"/>
      <c r="Q248" s="346" t="s">
        <v>6</v>
      </c>
      <c r="R248" s="347"/>
      <c r="S248" s="348"/>
      <c r="T248" s="348"/>
      <c r="U248" s="602" t="s">
        <v>1248</v>
      </c>
      <c r="V248" s="995"/>
      <c r="W248" s="986"/>
      <c r="Y248" s="340" t="str">
        <f t="shared" si="5"/>
        <v>Городской округ Подольск</v>
      </c>
      <c r="AC248"/>
    </row>
    <row r="249" spans="2:29" ht="60" customHeight="1">
      <c r="B249" s="1021"/>
      <c r="C249" s="1030"/>
      <c r="D249" s="1040"/>
      <c r="E249" s="1030"/>
      <c r="F249" s="528" t="s">
        <v>1216</v>
      </c>
      <c r="G249" s="307" t="s">
        <v>1242</v>
      </c>
      <c r="H249" s="532" t="s">
        <v>1190</v>
      </c>
      <c r="I249" s="532" t="s">
        <v>220</v>
      </c>
      <c r="J249" s="532" t="s">
        <v>1246</v>
      </c>
      <c r="K249" s="310">
        <v>43441</v>
      </c>
      <c r="L249" s="712" t="s">
        <v>1759</v>
      </c>
      <c r="M249" s="531"/>
      <c r="N249" s="526"/>
      <c r="O249" s="531">
        <v>4</v>
      </c>
      <c r="P249" s="993"/>
      <c r="Q249" s="346" t="s">
        <v>6</v>
      </c>
      <c r="R249" s="347"/>
      <c r="S249" s="348"/>
      <c r="T249" s="348"/>
      <c r="U249" s="602" t="s">
        <v>1250</v>
      </c>
      <c r="V249" s="995"/>
      <c r="W249" s="986"/>
      <c r="Y249" s="340" t="str">
        <f t="shared" si="5"/>
        <v>Городской округ Подольск</v>
      </c>
      <c r="AC249"/>
    </row>
    <row r="250" spans="2:29" ht="72" customHeight="1">
      <c r="B250" s="1021"/>
      <c r="C250" s="1030"/>
      <c r="D250" s="1040"/>
      <c r="E250" s="1030"/>
      <c r="F250" s="528" t="s">
        <v>1216</v>
      </c>
      <c r="G250" s="307" t="s">
        <v>1243</v>
      </c>
      <c r="H250" s="532" t="s">
        <v>1190</v>
      </c>
      <c r="I250" s="532" t="s">
        <v>220</v>
      </c>
      <c r="J250" s="532" t="s">
        <v>1247</v>
      </c>
      <c r="K250" s="310">
        <v>43441</v>
      </c>
      <c r="L250" s="712" t="s">
        <v>1759</v>
      </c>
      <c r="M250" s="531"/>
      <c r="N250" s="801"/>
      <c r="O250" s="531">
        <v>1</v>
      </c>
      <c r="P250" s="993"/>
      <c r="Q250" s="346" t="s">
        <v>6</v>
      </c>
      <c r="R250" s="347"/>
      <c r="S250" s="348"/>
      <c r="T250" s="348"/>
      <c r="U250" s="602" t="s">
        <v>1251</v>
      </c>
      <c r="V250" s="995"/>
      <c r="W250" s="986"/>
      <c r="Y250" s="340" t="str">
        <f t="shared" si="5"/>
        <v>Городской округ Подольск</v>
      </c>
      <c r="AC250"/>
    </row>
    <row r="251" spans="2:29" ht="15" customHeight="1">
      <c r="B251" s="205" t="s">
        <v>860</v>
      </c>
      <c r="C251" s="205"/>
      <c r="D251" s="252">
        <f>SUM(D252:D262)</f>
        <v>303588</v>
      </c>
      <c r="E251" s="205"/>
      <c r="F251" s="404"/>
      <c r="G251" s="476"/>
      <c r="H251" s="477"/>
      <c r="I251" s="477"/>
      <c r="J251" s="477"/>
      <c r="K251" s="478"/>
      <c r="L251" s="713"/>
      <c r="M251" s="804">
        <f>SUMIF(Q252:Q262,"действующий",M252:M262)+SUMIF(Q252:Q262,"планируемый к открытию",M252:M262)</f>
        <v>62</v>
      </c>
      <c r="N251" s="295">
        <f>SUMIF(Q252:Q262,"действующий",N252:N262)+SUMIF(Q252:Q262,"планируемый к открытию",N252:N262)</f>
        <v>3</v>
      </c>
      <c r="O251" s="295">
        <f>SUMIF(Q252:Q262,"действующий",O252:O262)+SUMIF(Q252:Q262,"планируемый к открытию",O252:O262)</f>
        <v>28</v>
      </c>
      <c r="P251" s="304">
        <f>SUM(P252:P262)</f>
        <v>0</v>
      </c>
      <c r="Q251" s="808"/>
      <c r="R251" s="404"/>
      <c r="S251" s="404"/>
      <c r="T251" s="404"/>
      <c r="U251" s="404"/>
      <c r="V251" s="826">
        <f>W251/D251</f>
        <v>1</v>
      </c>
      <c r="W251" s="553">
        <f>SUM(W252:W262)</f>
        <v>303588</v>
      </c>
      <c r="Y251" s="340" t="str">
        <f t="shared" si="5"/>
        <v/>
      </c>
      <c r="AC251"/>
    </row>
    <row r="252" spans="2:29" ht="72" customHeight="1">
      <c r="B252" s="1015">
        <f>B239+1</f>
        <v>39</v>
      </c>
      <c r="C252" s="997" t="s">
        <v>1121</v>
      </c>
      <c r="D252" s="1046">
        <v>303588</v>
      </c>
      <c r="E252" s="997" t="s">
        <v>1315</v>
      </c>
      <c r="F252" s="406" t="s">
        <v>732</v>
      </c>
      <c r="G252" s="355" t="s">
        <v>1345</v>
      </c>
      <c r="H252" s="406" t="s">
        <v>1192</v>
      </c>
      <c r="I252" s="343" t="s">
        <v>889</v>
      </c>
      <c r="J252" s="406" t="s">
        <v>1492</v>
      </c>
      <c r="K252" s="215">
        <v>41998</v>
      </c>
      <c r="L252" s="215" t="s">
        <v>1759</v>
      </c>
      <c r="M252" s="419">
        <v>26</v>
      </c>
      <c r="N252" s="787">
        <v>3</v>
      </c>
      <c r="O252" s="787">
        <v>12</v>
      </c>
      <c r="P252" s="1049" t="str">
        <f>IF(V252&lt;1,ROUNDUP((D252-W252)/5000,0),"0")</f>
        <v>0</v>
      </c>
      <c r="Q252" s="407" t="s">
        <v>6</v>
      </c>
      <c r="R252" s="356">
        <v>362.5</v>
      </c>
      <c r="S252" s="348" t="s">
        <v>612</v>
      </c>
      <c r="T252" s="348" t="s">
        <v>1411</v>
      </c>
      <c r="U252" s="845" t="s">
        <v>31</v>
      </c>
      <c r="V252" s="988">
        <f>W252/D252</f>
        <v>1</v>
      </c>
      <c r="W252" s="985">
        <f>IF(SUMIF(Q252:Q262,"действующий",M252:M262)*5000/D252&gt;1,D252,SUMIF(Q252:Q262,"действующий",M252:M262)*5000)</f>
        <v>303588</v>
      </c>
      <c r="Y252" s="340" t="str">
        <f t="shared" si="5"/>
        <v xml:space="preserve">Городской округ Пушкинский </v>
      </c>
      <c r="AC252"/>
    </row>
    <row r="253" spans="2:29" ht="48" customHeight="1">
      <c r="B253" s="1015"/>
      <c r="C253" s="998"/>
      <c r="D253" s="1047"/>
      <c r="E253" s="998"/>
      <c r="F253" s="406" t="s">
        <v>733</v>
      </c>
      <c r="G253" s="355" t="s">
        <v>918</v>
      </c>
      <c r="H253" s="406" t="s">
        <v>1193</v>
      </c>
      <c r="I253" s="343" t="s">
        <v>889</v>
      </c>
      <c r="J253" s="406" t="s">
        <v>827</v>
      </c>
      <c r="K253" s="215">
        <v>43283</v>
      </c>
      <c r="L253" s="215" t="s">
        <v>1759</v>
      </c>
      <c r="M253" s="419">
        <v>2</v>
      </c>
      <c r="N253" s="419"/>
      <c r="O253" s="419">
        <v>1</v>
      </c>
      <c r="P253" s="1049"/>
      <c r="Q253" s="407" t="s">
        <v>6</v>
      </c>
      <c r="R253" s="356">
        <v>4.8</v>
      </c>
      <c r="S253" s="348"/>
      <c r="T253" s="348"/>
      <c r="U253" s="845" t="s">
        <v>894</v>
      </c>
      <c r="V253" s="988"/>
      <c r="W253" s="985"/>
      <c r="Y253" s="340" t="str">
        <f t="shared" si="5"/>
        <v xml:space="preserve">Городской округ Пушкинский </v>
      </c>
      <c r="AC253"/>
    </row>
    <row r="254" spans="2:29" ht="60" customHeight="1">
      <c r="B254" s="1015"/>
      <c r="C254" s="998"/>
      <c r="D254" s="1047"/>
      <c r="E254" s="998"/>
      <c r="F254" s="406" t="s">
        <v>733</v>
      </c>
      <c r="G254" s="355" t="s">
        <v>1372</v>
      </c>
      <c r="H254" s="406" t="s">
        <v>1193</v>
      </c>
      <c r="I254" s="343" t="s">
        <v>889</v>
      </c>
      <c r="J254" s="406" t="s">
        <v>826</v>
      </c>
      <c r="K254" s="215">
        <v>43283</v>
      </c>
      <c r="L254" s="215" t="s">
        <v>1759</v>
      </c>
      <c r="M254" s="419">
        <v>3</v>
      </c>
      <c r="N254" s="419"/>
      <c r="O254" s="419">
        <v>1</v>
      </c>
      <c r="P254" s="1049"/>
      <c r="Q254" s="407" t="s">
        <v>6</v>
      </c>
      <c r="R254" s="356">
        <v>16.7</v>
      </c>
      <c r="S254" s="348" t="s">
        <v>612</v>
      </c>
      <c r="T254" s="348" t="s">
        <v>792</v>
      </c>
      <c r="U254" s="845" t="s">
        <v>1489</v>
      </c>
      <c r="V254" s="988"/>
      <c r="W254" s="985"/>
      <c r="Y254" s="340" t="str">
        <f t="shared" si="5"/>
        <v xml:space="preserve">Городской округ Пушкинский </v>
      </c>
      <c r="AC254"/>
    </row>
    <row r="255" spans="2:29" ht="48" customHeight="1">
      <c r="B255" s="1015"/>
      <c r="C255" s="998"/>
      <c r="D255" s="1047"/>
      <c r="E255" s="998"/>
      <c r="F255" s="406" t="s">
        <v>733</v>
      </c>
      <c r="G255" s="355" t="s">
        <v>1042</v>
      </c>
      <c r="H255" s="406" t="s">
        <v>1192</v>
      </c>
      <c r="I255" s="343" t="s">
        <v>889</v>
      </c>
      <c r="J255" s="406" t="s">
        <v>926</v>
      </c>
      <c r="K255" s="308">
        <v>42324</v>
      </c>
      <c r="L255" s="308" t="s">
        <v>1759</v>
      </c>
      <c r="M255" s="407">
        <v>2</v>
      </c>
      <c r="N255" s="509"/>
      <c r="O255" s="509">
        <v>1</v>
      </c>
      <c r="P255" s="1049"/>
      <c r="Q255" s="407" t="s">
        <v>6</v>
      </c>
      <c r="R255" s="356">
        <v>23.2</v>
      </c>
      <c r="S255" s="348"/>
      <c r="T255" s="348"/>
      <c r="U255" s="845" t="s">
        <v>894</v>
      </c>
      <c r="V255" s="988"/>
      <c r="W255" s="985"/>
      <c r="Y255" s="340" t="str">
        <f t="shared" si="5"/>
        <v xml:space="preserve">Городской округ Пушкинский </v>
      </c>
      <c r="AC255"/>
    </row>
    <row r="256" spans="2:29" ht="36" customHeight="1">
      <c r="B256" s="1015"/>
      <c r="C256" s="998"/>
      <c r="D256" s="1047"/>
      <c r="E256" s="998"/>
      <c r="F256" s="406" t="s">
        <v>733</v>
      </c>
      <c r="G256" s="355" t="s">
        <v>1043</v>
      </c>
      <c r="H256" s="406" t="s">
        <v>1192</v>
      </c>
      <c r="I256" s="343" t="s">
        <v>889</v>
      </c>
      <c r="J256" s="406" t="s">
        <v>945</v>
      </c>
      <c r="K256" s="308">
        <v>43262</v>
      </c>
      <c r="L256" s="308" t="s">
        <v>1759</v>
      </c>
      <c r="M256" s="407">
        <v>2</v>
      </c>
      <c r="N256" s="509"/>
      <c r="O256" s="509">
        <v>1</v>
      </c>
      <c r="P256" s="1049"/>
      <c r="Q256" s="407" t="s">
        <v>6</v>
      </c>
      <c r="R256" s="356">
        <v>56.6</v>
      </c>
      <c r="S256" s="348"/>
      <c r="T256" s="348"/>
      <c r="U256" s="845" t="s">
        <v>1028</v>
      </c>
      <c r="V256" s="988"/>
      <c r="W256" s="985"/>
      <c r="Y256" s="340" t="str">
        <f t="shared" si="5"/>
        <v xml:space="preserve">Городской округ Пушкинский </v>
      </c>
      <c r="AC256"/>
    </row>
    <row r="257" spans="2:29" ht="48" customHeight="1">
      <c r="B257" s="1015"/>
      <c r="C257" s="998"/>
      <c r="D257" s="1047"/>
      <c r="E257" s="998"/>
      <c r="F257" s="406" t="s">
        <v>733</v>
      </c>
      <c r="G257" s="355" t="s">
        <v>1044</v>
      </c>
      <c r="H257" s="406" t="s">
        <v>1192</v>
      </c>
      <c r="I257" s="343" t="s">
        <v>889</v>
      </c>
      <c r="J257" s="406" t="s">
        <v>963</v>
      </c>
      <c r="K257" s="308">
        <v>42324</v>
      </c>
      <c r="L257" s="308" t="s">
        <v>1759</v>
      </c>
      <c r="M257" s="406">
        <v>2</v>
      </c>
      <c r="N257" s="508"/>
      <c r="O257" s="508">
        <v>1</v>
      </c>
      <c r="P257" s="1049"/>
      <c r="Q257" s="407" t="s">
        <v>6</v>
      </c>
      <c r="R257" s="356">
        <v>15.8</v>
      </c>
      <c r="S257" s="348"/>
      <c r="T257" s="348"/>
      <c r="U257" s="845" t="s">
        <v>894</v>
      </c>
      <c r="V257" s="988"/>
      <c r="W257" s="985"/>
      <c r="Y257" s="340" t="str">
        <f t="shared" si="5"/>
        <v xml:space="preserve">Городской округ Пушкинский </v>
      </c>
      <c r="AC257"/>
    </row>
    <row r="258" spans="2:29" ht="36" customHeight="1">
      <c r="B258" s="1015"/>
      <c r="C258" s="998"/>
      <c r="D258" s="1047"/>
      <c r="E258" s="998"/>
      <c r="F258" s="406" t="s">
        <v>733</v>
      </c>
      <c r="G258" s="355" t="s">
        <v>1373</v>
      </c>
      <c r="H258" s="406" t="s">
        <v>1192</v>
      </c>
      <c r="I258" s="343" t="s">
        <v>889</v>
      </c>
      <c r="J258" s="406" t="s">
        <v>946</v>
      </c>
      <c r="K258" s="308">
        <v>42324</v>
      </c>
      <c r="L258" s="308" t="s">
        <v>1759</v>
      </c>
      <c r="M258" s="406">
        <v>1</v>
      </c>
      <c r="N258" s="508"/>
      <c r="O258" s="508">
        <v>1</v>
      </c>
      <c r="P258" s="1049"/>
      <c r="Q258" s="407" t="s">
        <v>6</v>
      </c>
      <c r="R258" s="356">
        <v>5.8</v>
      </c>
      <c r="S258" s="348" t="s">
        <v>612</v>
      </c>
      <c r="T258" s="348" t="s">
        <v>896</v>
      </c>
      <c r="U258" s="569" t="s">
        <v>1661</v>
      </c>
      <c r="V258" s="988"/>
      <c r="W258" s="985"/>
      <c r="Y258" s="340" t="str">
        <f t="shared" si="5"/>
        <v xml:space="preserve">Городской округ Пушкинский </v>
      </c>
      <c r="AC258"/>
    </row>
    <row r="259" spans="2:29" ht="60" customHeight="1">
      <c r="B259" s="1015"/>
      <c r="C259" s="998"/>
      <c r="D259" s="1047"/>
      <c r="E259" s="998"/>
      <c r="F259" s="603" t="s">
        <v>733</v>
      </c>
      <c r="G259" s="311" t="s">
        <v>1476</v>
      </c>
      <c r="H259" s="692" t="s">
        <v>1192</v>
      </c>
      <c r="I259" s="343" t="s">
        <v>889</v>
      </c>
      <c r="J259" s="692" t="s">
        <v>1474</v>
      </c>
      <c r="K259" s="312">
        <v>45565</v>
      </c>
      <c r="L259" s="312" t="s">
        <v>1759</v>
      </c>
      <c r="M259" s="690">
        <v>2</v>
      </c>
      <c r="N259" s="690"/>
      <c r="O259" s="690">
        <v>1</v>
      </c>
      <c r="P259" s="1049"/>
      <c r="Q259" s="604" t="s">
        <v>6</v>
      </c>
      <c r="R259" s="606">
        <v>20.5</v>
      </c>
      <c r="S259" s="366"/>
      <c r="T259" s="366" t="s">
        <v>1473</v>
      </c>
      <c r="U259" s="846" t="s">
        <v>1475</v>
      </c>
      <c r="V259" s="988"/>
      <c r="W259" s="985"/>
      <c r="Y259" s="340" t="str">
        <f t="shared" si="5"/>
        <v xml:space="preserve">Городской округ Пушкинский </v>
      </c>
      <c r="AC259"/>
    </row>
    <row r="260" spans="2:29" ht="72">
      <c r="B260" s="1015"/>
      <c r="C260" s="998"/>
      <c r="D260" s="1047"/>
      <c r="E260" s="998"/>
      <c r="F260" s="682" t="s">
        <v>733</v>
      </c>
      <c r="G260" s="355" t="s">
        <v>1731</v>
      </c>
      <c r="H260" s="682" t="s">
        <v>1192</v>
      </c>
      <c r="I260" s="343" t="s">
        <v>889</v>
      </c>
      <c r="J260" s="682" t="s">
        <v>1732</v>
      </c>
      <c r="K260" s="308">
        <v>45689</v>
      </c>
      <c r="L260" s="215" t="s">
        <v>1760</v>
      </c>
      <c r="M260" s="685">
        <v>1</v>
      </c>
      <c r="N260" s="685"/>
      <c r="O260" s="685"/>
      <c r="P260" s="1049"/>
      <c r="Q260" s="685" t="s">
        <v>6</v>
      </c>
      <c r="R260" s="356"/>
      <c r="S260" s="366"/>
      <c r="T260" s="366" t="s">
        <v>1762</v>
      </c>
      <c r="U260" s="313" t="s">
        <v>1733</v>
      </c>
      <c r="V260" s="988"/>
      <c r="W260" s="985"/>
      <c r="Y260" s="340" t="str">
        <f t="shared" si="5"/>
        <v xml:space="preserve">Городской округ Пушкинский </v>
      </c>
      <c r="AC260"/>
    </row>
    <row r="261" spans="2:29" ht="72" customHeight="1">
      <c r="B261" s="1015"/>
      <c r="C261" s="998"/>
      <c r="D261" s="1047"/>
      <c r="E261" s="998"/>
      <c r="F261" s="681" t="s">
        <v>732</v>
      </c>
      <c r="G261" s="258" t="s">
        <v>1045</v>
      </c>
      <c r="H261" s="693" t="s">
        <v>1192</v>
      </c>
      <c r="I261" s="464" t="s">
        <v>889</v>
      </c>
      <c r="J261" s="464" t="s">
        <v>73</v>
      </c>
      <c r="K261" s="468">
        <v>41436</v>
      </c>
      <c r="L261" s="711" t="s">
        <v>1759</v>
      </c>
      <c r="M261" s="299">
        <v>15</v>
      </c>
      <c r="N261" s="605"/>
      <c r="O261" s="299">
        <v>6</v>
      </c>
      <c r="P261" s="1049"/>
      <c r="Q261" s="433" t="s">
        <v>6</v>
      </c>
      <c r="R261" s="338">
        <v>223.4</v>
      </c>
      <c r="S261" s="366" t="s">
        <v>611</v>
      </c>
      <c r="T261" s="366" t="s">
        <v>773</v>
      </c>
      <c r="U261" s="846" t="s">
        <v>1335</v>
      </c>
      <c r="V261" s="988"/>
      <c r="W261" s="985"/>
      <c r="Y261" s="340" t="str">
        <f t="shared" si="5"/>
        <v xml:space="preserve">Городской округ Пушкинский </v>
      </c>
      <c r="AC261"/>
    </row>
    <row r="262" spans="2:29" ht="72" customHeight="1">
      <c r="B262" s="1015"/>
      <c r="C262" s="998"/>
      <c r="D262" s="1048"/>
      <c r="E262" s="998"/>
      <c r="F262" s="343" t="s">
        <v>732</v>
      </c>
      <c r="G262" s="344" t="s">
        <v>1046</v>
      </c>
      <c r="H262" s="580" t="s">
        <v>1192</v>
      </c>
      <c r="I262" s="343" t="s">
        <v>889</v>
      </c>
      <c r="J262" s="434" t="s">
        <v>85</v>
      </c>
      <c r="K262" s="345">
        <v>41998</v>
      </c>
      <c r="L262" s="250" t="s">
        <v>1759</v>
      </c>
      <c r="M262" s="833">
        <v>6</v>
      </c>
      <c r="N262" s="785"/>
      <c r="O262" s="833">
        <v>3</v>
      </c>
      <c r="P262" s="1049"/>
      <c r="Q262" s="346" t="s">
        <v>6</v>
      </c>
      <c r="R262" s="338">
        <v>102.6</v>
      </c>
      <c r="S262" s="348" t="s">
        <v>611</v>
      </c>
      <c r="T262" s="348" t="s">
        <v>773</v>
      </c>
      <c r="U262" s="320" t="s">
        <v>31</v>
      </c>
      <c r="V262" s="988"/>
      <c r="W262" s="985"/>
      <c r="Y262" s="340" t="str">
        <f t="shared" si="5"/>
        <v xml:space="preserve">Городской округ Пушкинский </v>
      </c>
      <c r="AC262"/>
    </row>
    <row r="263" spans="2:29" ht="15" customHeight="1">
      <c r="B263" s="620" t="s">
        <v>1637</v>
      </c>
      <c r="C263" s="620"/>
      <c r="D263" s="659">
        <f>SUM(D264:D271)</f>
        <v>326038</v>
      </c>
      <c r="E263" s="620"/>
      <c r="F263" s="660"/>
      <c r="G263" s="661"/>
      <c r="H263" s="662"/>
      <c r="I263" s="662"/>
      <c r="J263" s="662"/>
      <c r="K263" s="663"/>
      <c r="L263" s="830"/>
      <c r="M263" s="664">
        <f>SUMIF(Q264:Q271,"действующий",M264:M271)+SUMIF(Q264:Q271,"планируемый к открытию",M264:M271)</f>
        <v>59</v>
      </c>
      <c r="N263" s="664">
        <f>SUMIF(Q264:Q271,"действующий",N264:N271)+SUMIF(Q264:Q271,"планируемый к открытию",N264:N271)</f>
        <v>1</v>
      </c>
      <c r="O263" s="664">
        <f>SUMIF(Q264:Q271,"действующий",O264:O271)+SUMIF(Q264:Q271,"планируемый к открытию",O264:O271)</f>
        <v>29</v>
      </c>
      <c r="P263" s="832">
        <f>SUM(P264:P271)</f>
        <v>7</v>
      </c>
      <c r="Q263" s="660"/>
      <c r="R263" s="660"/>
      <c r="S263" s="660"/>
      <c r="T263" s="660"/>
      <c r="U263" s="660"/>
      <c r="V263" s="836">
        <f>W263/D263</f>
        <v>0.90480250768315351</v>
      </c>
      <c r="W263" s="837">
        <f>SUM(W264:W271)</f>
        <v>295000</v>
      </c>
      <c r="Y263" s="340" t="str">
        <f t="shared" si="5"/>
        <v/>
      </c>
      <c r="AC263"/>
    </row>
    <row r="264" spans="2:29" s="1138" customFormat="1" ht="72" customHeight="1">
      <c r="B264" s="1139">
        <f>B252+1</f>
        <v>40</v>
      </c>
      <c r="C264" s="1176" t="s">
        <v>1651</v>
      </c>
      <c r="D264" s="1183">
        <v>326038</v>
      </c>
      <c r="E264" s="1176" t="s">
        <v>1807</v>
      </c>
      <c r="F264" s="1143" t="s">
        <v>732</v>
      </c>
      <c r="G264" s="1148" t="s">
        <v>920</v>
      </c>
      <c r="H264" s="406" t="s">
        <v>1311</v>
      </c>
      <c r="I264" s="406" t="s">
        <v>439</v>
      </c>
      <c r="J264" s="406" t="s">
        <v>927</v>
      </c>
      <c r="K264" s="308">
        <v>41632</v>
      </c>
      <c r="L264" s="308" t="s">
        <v>1759</v>
      </c>
      <c r="M264" s="782">
        <v>7</v>
      </c>
      <c r="N264" s="782"/>
      <c r="O264" s="782">
        <v>3</v>
      </c>
      <c r="P264" s="1037">
        <f>IF(V264&lt;1,ROUNDUP((D264-W264)/5000,0),"0")</f>
        <v>7</v>
      </c>
      <c r="Q264" s="407" t="s">
        <v>6</v>
      </c>
      <c r="R264" s="356">
        <v>81</v>
      </c>
      <c r="S264" s="348" t="s">
        <v>611</v>
      </c>
      <c r="T264" s="348" t="s">
        <v>773</v>
      </c>
      <c r="U264" s="1170" t="s">
        <v>31</v>
      </c>
      <c r="V264" s="988">
        <f>W264/D264</f>
        <v>0.90480250768315351</v>
      </c>
      <c r="W264" s="985">
        <f>IF(SUMIF(Q264:Q271,"действующий",M264:M271)*5000/D264&gt;1,D264,SUMIF(Q264:Q271,"действующий",M264:M271)*5000)</f>
        <v>295000</v>
      </c>
      <c r="Y264" s="340" t="str">
        <f t="shared" si="5"/>
        <v xml:space="preserve">Муниципальный округ Раменский </v>
      </c>
      <c r="Z264" s="340"/>
      <c r="AC264" s="1181"/>
    </row>
    <row r="265" spans="2:29" s="1138" customFormat="1" ht="72" customHeight="1">
      <c r="B265" s="1139"/>
      <c r="C265" s="1220"/>
      <c r="D265" s="1194"/>
      <c r="E265" s="1220"/>
      <c r="F265" s="1143" t="s">
        <v>732</v>
      </c>
      <c r="G265" s="1148" t="s">
        <v>919</v>
      </c>
      <c r="H265" s="413" t="s">
        <v>1311</v>
      </c>
      <c r="I265" s="465" t="s">
        <v>439</v>
      </c>
      <c r="J265" s="413" t="s">
        <v>928</v>
      </c>
      <c r="K265" s="308">
        <v>42363</v>
      </c>
      <c r="L265" s="308" t="s">
        <v>1759</v>
      </c>
      <c r="M265" s="406">
        <v>25</v>
      </c>
      <c r="N265" s="508"/>
      <c r="O265" s="508">
        <v>10</v>
      </c>
      <c r="P265" s="1049"/>
      <c r="Q265" s="407" t="s">
        <v>6</v>
      </c>
      <c r="R265" s="356">
        <v>270</v>
      </c>
      <c r="S265" s="348" t="s">
        <v>610</v>
      </c>
      <c r="T265" s="348" t="s">
        <v>773</v>
      </c>
      <c r="U265" s="1170" t="s">
        <v>31</v>
      </c>
      <c r="V265" s="988"/>
      <c r="W265" s="985"/>
      <c r="Y265" s="340" t="str">
        <f t="shared" si="5"/>
        <v xml:space="preserve">Муниципальный округ Раменский </v>
      </c>
      <c r="Z265" s="340"/>
      <c r="AC265" s="1181"/>
    </row>
    <row r="266" spans="2:29" ht="72" customHeight="1">
      <c r="B266" s="1015"/>
      <c r="C266" s="998"/>
      <c r="D266" s="1009"/>
      <c r="E266" s="998"/>
      <c r="F266" s="406" t="s">
        <v>733</v>
      </c>
      <c r="G266" s="216" t="s">
        <v>1374</v>
      </c>
      <c r="H266" s="413" t="s">
        <v>1311</v>
      </c>
      <c r="I266" s="465" t="s">
        <v>439</v>
      </c>
      <c r="J266" s="413" t="s">
        <v>765</v>
      </c>
      <c r="K266" s="308">
        <v>43032</v>
      </c>
      <c r="L266" s="308" t="s">
        <v>1759</v>
      </c>
      <c r="M266" s="406">
        <v>4</v>
      </c>
      <c r="N266" s="508"/>
      <c r="O266" s="508">
        <v>1</v>
      </c>
      <c r="P266" s="1049"/>
      <c r="Q266" s="407" t="s">
        <v>6</v>
      </c>
      <c r="R266" s="356">
        <v>36</v>
      </c>
      <c r="S266" s="348"/>
      <c r="T266" s="348"/>
      <c r="U266" s="313" t="s">
        <v>828</v>
      </c>
      <c r="V266" s="988"/>
      <c r="W266" s="985"/>
      <c r="Y266" s="340" t="str">
        <f t="shared" si="5"/>
        <v xml:space="preserve">Муниципальный округ Раменский </v>
      </c>
      <c r="AC266"/>
    </row>
    <row r="267" spans="2:29" s="1138" customFormat="1" ht="72" customHeight="1">
      <c r="B267" s="1139"/>
      <c r="C267" s="1220"/>
      <c r="D267" s="1194"/>
      <c r="E267" s="1220"/>
      <c r="F267" s="1143" t="s">
        <v>732</v>
      </c>
      <c r="G267" s="1148" t="s">
        <v>1395</v>
      </c>
      <c r="H267" s="413" t="s">
        <v>1312</v>
      </c>
      <c r="I267" s="413" t="s">
        <v>439</v>
      </c>
      <c r="J267" s="413" t="s">
        <v>929</v>
      </c>
      <c r="K267" s="308">
        <v>43451</v>
      </c>
      <c r="L267" s="308" t="s">
        <v>1759</v>
      </c>
      <c r="M267" s="406">
        <v>16</v>
      </c>
      <c r="N267" s="508">
        <v>1</v>
      </c>
      <c r="O267" s="508">
        <v>6</v>
      </c>
      <c r="P267" s="1049"/>
      <c r="Q267" s="407" t="s">
        <v>6</v>
      </c>
      <c r="R267" s="356">
        <v>183</v>
      </c>
      <c r="S267" s="348" t="s">
        <v>611</v>
      </c>
      <c r="T267" s="348"/>
      <c r="U267" s="1170" t="s">
        <v>31</v>
      </c>
      <c r="V267" s="988"/>
      <c r="W267" s="985"/>
      <c r="Y267" s="340" t="str">
        <f t="shared" si="5"/>
        <v xml:space="preserve">Муниципальный округ Раменский </v>
      </c>
      <c r="Z267" s="340"/>
      <c r="AC267" s="1181"/>
    </row>
    <row r="268" spans="2:29" ht="48" customHeight="1">
      <c r="B268" s="1043"/>
      <c r="C268" s="998"/>
      <c r="D268" s="1009"/>
      <c r="E268" s="998"/>
      <c r="F268" s="406" t="s">
        <v>733</v>
      </c>
      <c r="G268" s="355" t="s">
        <v>1795</v>
      </c>
      <c r="H268" s="406" t="s">
        <v>1311</v>
      </c>
      <c r="I268" s="406" t="s">
        <v>439</v>
      </c>
      <c r="J268" s="406" t="s">
        <v>445</v>
      </c>
      <c r="K268" s="265">
        <v>42108</v>
      </c>
      <c r="L268" s="265" t="s">
        <v>1759</v>
      </c>
      <c r="M268" s="499">
        <v>2</v>
      </c>
      <c r="N268" s="510"/>
      <c r="O268" s="510">
        <v>1</v>
      </c>
      <c r="P268" s="1049"/>
      <c r="Q268" s="407" t="s">
        <v>6</v>
      </c>
      <c r="R268" s="356">
        <v>20.6</v>
      </c>
      <c r="S268" s="348"/>
      <c r="T268" s="348"/>
      <c r="U268" s="313" t="s">
        <v>819</v>
      </c>
      <c r="V268" s="988"/>
      <c r="W268" s="985"/>
      <c r="Y268" s="340" t="str">
        <f t="shared" si="5"/>
        <v xml:space="preserve">Муниципальный округ Раменский </v>
      </c>
      <c r="AC268"/>
    </row>
    <row r="269" spans="2:29" ht="48" customHeight="1">
      <c r="B269" s="1043"/>
      <c r="C269" s="998"/>
      <c r="D269" s="1009"/>
      <c r="E269" s="998"/>
      <c r="F269" s="406" t="s">
        <v>733</v>
      </c>
      <c r="G269" s="216" t="s">
        <v>1796</v>
      </c>
      <c r="H269" s="267" t="s">
        <v>1311</v>
      </c>
      <c r="I269" s="594" t="s">
        <v>439</v>
      </c>
      <c r="J269" s="267" t="s">
        <v>830</v>
      </c>
      <c r="K269" s="266">
        <v>42151</v>
      </c>
      <c r="L269" s="266" t="s">
        <v>1759</v>
      </c>
      <c r="M269" s="499">
        <v>4</v>
      </c>
      <c r="N269" s="510"/>
      <c r="O269" s="510">
        <v>1</v>
      </c>
      <c r="P269" s="1049"/>
      <c r="Q269" s="407" t="s">
        <v>6</v>
      </c>
      <c r="R269" s="356">
        <v>46.7</v>
      </c>
      <c r="S269" s="348"/>
      <c r="T269" s="348"/>
      <c r="U269" s="313" t="s">
        <v>829</v>
      </c>
      <c r="V269" s="988"/>
      <c r="W269" s="985"/>
      <c r="Y269" s="340" t="str">
        <f t="shared" ref="Y269:Y332" si="6">IF($F269="","",IFERROR(LEFT(IF(Y268="",$C269,Y268),FIND("/",IF(Y268="",$C269,Y268))-1),Y268))</f>
        <v xml:space="preserve">Муниципальный округ Раменский </v>
      </c>
      <c r="AC269"/>
    </row>
    <row r="270" spans="2:29" ht="48" customHeight="1">
      <c r="B270" s="1043"/>
      <c r="C270" s="998"/>
      <c r="D270" s="1009"/>
      <c r="E270" s="998"/>
      <c r="F270" s="406" t="s">
        <v>733</v>
      </c>
      <c r="G270" s="355" t="s">
        <v>1797</v>
      </c>
      <c r="H270" s="406" t="s">
        <v>1313</v>
      </c>
      <c r="I270" s="406" t="s">
        <v>439</v>
      </c>
      <c r="J270" s="406" t="s">
        <v>930</v>
      </c>
      <c r="K270" s="266">
        <v>42142</v>
      </c>
      <c r="L270" s="266" t="s">
        <v>1759</v>
      </c>
      <c r="M270" s="499">
        <v>1</v>
      </c>
      <c r="N270" s="510"/>
      <c r="O270" s="510">
        <v>1</v>
      </c>
      <c r="P270" s="1049"/>
      <c r="Q270" s="407" t="s">
        <v>6</v>
      </c>
      <c r="R270" s="356">
        <v>7.4</v>
      </c>
      <c r="S270" s="348"/>
      <c r="T270" s="348"/>
      <c r="U270" s="313" t="s">
        <v>831</v>
      </c>
      <c r="V270" s="988"/>
      <c r="W270" s="985"/>
      <c r="Y270" s="340" t="str">
        <f t="shared" si="6"/>
        <v xml:space="preserve">Муниципальный округ Раменский </v>
      </c>
      <c r="AC270"/>
    </row>
    <row r="271" spans="2:29" ht="72" customHeight="1">
      <c r="B271" s="1043"/>
      <c r="C271" s="999"/>
      <c r="D271" s="1017"/>
      <c r="E271" s="999"/>
      <c r="F271" s="406" t="s">
        <v>1216</v>
      </c>
      <c r="G271" s="355" t="s">
        <v>1314</v>
      </c>
      <c r="H271" s="406" t="s">
        <v>1313</v>
      </c>
      <c r="I271" s="406" t="s">
        <v>439</v>
      </c>
      <c r="J271" s="406" t="s">
        <v>1292</v>
      </c>
      <c r="K271" s="266">
        <v>43114</v>
      </c>
      <c r="L271" s="266" t="s">
        <v>1759</v>
      </c>
      <c r="M271" s="407"/>
      <c r="N271" s="795"/>
      <c r="O271" s="795">
        <v>6</v>
      </c>
      <c r="P271" s="1049"/>
      <c r="Q271" s="407" t="s">
        <v>6</v>
      </c>
      <c r="R271" s="356"/>
      <c r="S271" s="348"/>
      <c r="T271" s="348"/>
      <c r="U271" s="313" t="s">
        <v>31</v>
      </c>
      <c r="V271" s="988"/>
      <c r="W271" s="985"/>
      <c r="Y271" s="340" t="str">
        <f t="shared" si="6"/>
        <v xml:space="preserve">Муниципальный округ Раменский </v>
      </c>
      <c r="AC271"/>
    </row>
    <row r="272" spans="2:29" ht="15" customHeight="1">
      <c r="B272" s="205" t="s">
        <v>586</v>
      </c>
      <c r="C272" s="205"/>
      <c r="D272" s="252">
        <f>D273</f>
        <v>118065</v>
      </c>
      <c r="E272" s="205"/>
      <c r="F272" s="404"/>
      <c r="G272" s="472"/>
      <c r="H272" s="473"/>
      <c r="I272" s="473"/>
      <c r="J272" s="473"/>
      <c r="K272" s="474"/>
      <c r="L272" s="745"/>
      <c r="M272" s="208">
        <f>SUMIF(Q273:Q273,"действующий",M273:M273)+SUMIF(Q273:Q273,"планируемый к открытию",M273:M273)</f>
        <v>23</v>
      </c>
      <c r="N272" s="295">
        <f>SUMIF(Q273:Q273,"действующий",N273:N273)+SUMIF(Q273:Q273,"планируемый к открытию",N273:N273)</f>
        <v>3</v>
      </c>
      <c r="O272" s="295">
        <f>SUMIF(Q273:Q273,"действующий",O273:O273)+SUMIF(Q273:Q273,"планируемый к открытию",O273:O273)</f>
        <v>10</v>
      </c>
      <c r="P272" s="295">
        <f>SUM(P273:P273)</f>
        <v>1</v>
      </c>
      <c r="Q272" s="808"/>
      <c r="R272" s="404"/>
      <c r="S272" s="404"/>
      <c r="T272" s="404"/>
      <c r="U272" s="404"/>
      <c r="V272" s="826">
        <f>W272/D272</f>
        <v>0.97403972388091309</v>
      </c>
      <c r="W272" s="553">
        <f>W273</f>
        <v>115000</v>
      </c>
      <c r="Y272" s="340" t="str">
        <f t="shared" si="6"/>
        <v/>
      </c>
      <c r="AC272"/>
    </row>
    <row r="273" spans="2:29" s="1138" customFormat="1" ht="154.5" customHeight="1">
      <c r="B273" s="1164">
        <f>B264+1</f>
        <v>41</v>
      </c>
      <c r="C273" s="1165" t="s">
        <v>1122</v>
      </c>
      <c r="D273" s="1201">
        <v>118065</v>
      </c>
      <c r="E273" s="1165" t="s">
        <v>1083</v>
      </c>
      <c r="F273" s="1165" t="s">
        <v>732</v>
      </c>
      <c r="G273" s="1178" t="s">
        <v>1396</v>
      </c>
      <c r="H273" s="416" t="s">
        <v>1194</v>
      </c>
      <c r="I273" s="416" t="s">
        <v>226</v>
      </c>
      <c r="J273" s="416" t="s">
        <v>545</v>
      </c>
      <c r="K273" s="230">
        <v>41614</v>
      </c>
      <c r="L273" s="714" t="s">
        <v>1759</v>
      </c>
      <c r="M273" s="300">
        <v>23</v>
      </c>
      <c r="N273" s="834">
        <v>3</v>
      </c>
      <c r="O273" s="834">
        <v>10</v>
      </c>
      <c r="P273" s="418">
        <f>IF(V273&lt;1,ROUNDUP((D273-W273)/5000,0),"0")</f>
        <v>1</v>
      </c>
      <c r="Q273" s="346" t="s">
        <v>6</v>
      </c>
      <c r="R273" s="350">
        <v>265.2</v>
      </c>
      <c r="S273" s="348" t="s">
        <v>610</v>
      </c>
      <c r="T273" s="348" t="s">
        <v>773</v>
      </c>
      <c r="U273" s="1160" t="s">
        <v>31</v>
      </c>
      <c r="V273" s="779">
        <f>W273/D273</f>
        <v>0.97403972388091309</v>
      </c>
      <c r="W273" s="409">
        <f>IF(SUMIF(Q273:Q273,"действующий",M273:M273)*5000/D273&gt;1,D273,SUMIF(Q273:Q273,"действующий",M273:M273)*5000)</f>
        <v>115000</v>
      </c>
      <c r="Y273" s="340" t="str">
        <f t="shared" si="6"/>
        <v>Городской округ Реутов</v>
      </c>
      <c r="Z273" s="340"/>
      <c r="AC273" s="1181"/>
    </row>
    <row r="274" spans="2:29" ht="15" customHeight="1">
      <c r="B274" s="620" t="s">
        <v>1638</v>
      </c>
      <c r="C274" s="620"/>
      <c r="D274" s="659">
        <f>D275</f>
        <v>80478</v>
      </c>
      <c r="E274" s="620"/>
      <c r="F274" s="660"/>
      <c r="G274" s="661"/>
      <c r="H274" s="662"/>
      <c r="I274" s="662"/>
      <c r="J274" s="662"/>
      <c r="K274" s="663"/>
      <c r="L274" s="662"/>
      <c r="M274" s="664">
        <f>SUMIF(Q275:Q278,"действующий",M275:M278)+SUMIF(Q275:Q278,"планируемый к открытию",M275:M278)</f>
        <v>17</v>
      </c>
      <c r="N274" s="664">
        <f>SUMIF(Q275:Q278,"действующий",N275:N278)+SUMIF(Q275:Q278,"планируемый к открытию",N275:N278)</f>
        <v>0</v>
      </c>
      <c r="O274" s="664">
        <f>SUMIF(Q275:Q278,"действующий",O275:O278)+SUMIF(Q275:Q278,"планируемый к открытию",O275:O278)</f>
        <v>8</v>
      </c>
      <c r="P274" s="832" t="str">
        <f>P275</f>
        <v>0</v>
      </c>
      <c r="Q274" s="660"/>
      <c r="R274" s="660"/>
      <c r="S274" s="660"/>
      <c r="T274" s="660"/>
      <c r="U274" s="660"/>
      <c r="V274" s="836">
        <f>W274/D274</f>
        <v>1</v>
      </c>
      <c r="W274" s="837">
        <f>W275</f>
        <v>80478</v>
      </c>
      <c r="Y274" s="340" t="str">
        <f t="shared" si="6"/>
        <v/>
      </c>
      <c r="AC274"/>
    </row>
    <row r="275" spans="2:29" s="1138" customFormat="1" ht="72" customHeight="1">
      <c r="B275" s="1211">
        <f>B273+1</f>
        <v>42</v>
      </c>
      <c r="C275" s="1189" t="s">
        <v>1652</v>
      </c>
      <c r="D275" s="1214">
        <v>80478</v>
      </c>
      <c r="E275" s="1189" t="s">
        <v>1842</v>
      </c>
      <c r="F275" s="1153" t="s">
        <v>732</v>
      </c>
      <c r="G275" s="1157" t="s">
        <v>1017</v>
      </c>
      <c r="H275" s="343" t="s">
        <v>1195</v>
      </c>
      <c r="I275" s="343" t="s">
        <v>794</v>
      </c>
      <c r="J275" s="343" t="s">
        <v>962</v>
      </c>
      <c r="K275" s="345">
        <v>41998</v>
      </c>
      <c r="L275" s="707" t="s">
        <v>1759</v>
      </c>
      <c r="M275" s="220">
        <v>9</v>
      </c>
      <c r="N275" s="787"/>
      <c r="O275" s="787">
        <v>4</v>
      </c>
      <c r="P275" s="1045" t="str">
        <f>IF(V275&lt;1,ROUNDUP((D275-W275)/5000,0),"0")</f>
        <v>0</v>
      </c>
      <c r="Q275" s="346" t="s">
        <v>6</v>
      </c>
      <c r="R275" s="347">
        <v>131.69999999999999</v>
      </c>
      <c r="S275" s="348" t="s">
        <v>612</v>
      </c>
      <c r="T275" s="348" t="s">
        <v>902</v>
      </c>
      <c r="U275" s="1160" t="s">
        <v>31</v>
      </c>
      <c r="V275" s="996">
        <f>W275/D275</f>
        <v>1</v>
      </c>
      <c r="W275" s="986">
        <f>IF(SUMIF(Q275:Q278,"действующий",M275:M278)*5000/D275&gt;1,D275,SUMIF(Q275:Q278,"действующий",M275:M278)*5000)</f>
        <v>80478</v>
      </c>
      <c r="Y275" s="340" t="str">
        <f t="shared" si="6"/>
        <v>Муниципальный округ Рузский</v>
      </c>
      <c r="Z275" s="340"/>
      <c r="AC275" s="1181"/>
    </row>
    <row r="276" spans="2:29" s="1138" customFormat="1" ht="72" customHeight="1">
      <c r="B276" s="1150"/>
      <c r="C276" s="1155"/>
      <c r="D276" s="1215"/>
      <c r="E276" s="1155"/>
      <c r="F276" s="1153" t="s">
        <v>732</v>
      </c>
      <c r="G276" s="1157" t="s">
        <v>1798</v>
      </c>
      <c r="H276" s="343" t="s">
        <v>1195</v>
      </c>
      <c r="I276" s="343" t="s">
        <v>794</v>
      </c>
      <c r="J276" s="343" t="s">
        <v>1587</v>
      </c>
      <c r="K276" s="345">
        <v>43822</v>
      </c>
      <c r="L276" s="250" t="s">
        <v>1759</v>
      </c>
      <c r="M276" s="224">
        <v>7</v>
      </c>
      <c r="N276" s="527"/>
      <c r="O276" s="527">
        <v>3</v>
      </c>
      <c r="P276" s="1027"/>
      <c r="Q276" s="346" t="s">
        <v>6</v>
      </c>
      <c r="R276" s="347">
        <v>171.4</v>
      </c>
      <c r="S276" s="348" t="s">
        <v>612</v>
      </c>
      <c r="T276" s="348" t="s">
        <v>893</v>
      </c>
      <c r="U276" s="1160" t="s">
        <v>31</v>
      </c>
      <c r="V276" s="996"/>
      <c r="W276" s="986"/>
      <c r="Y276" s="340" t="str">
        <f t="shared" si="6"/>
        <v>Муниципальный округ Рузский</v>
      </c>
      <c r="Z276" s="340"/>
      <c r="AC276" s="1181"/>
    </row>
    <row r="277" spans="2:29" ht="72">
      <c r="B277" s="1021"/>
      <c r="C277" s="1001"/>
      <c r="D277" s="1006"/>
      <c r="E277" s="1001"/>
      <c r="F277" s="343" t="s">
        <v>733</v>
      </c>
      <c r="G277" s="344" t="s">
        <v>1799</v>
      </c>
      <c r="H277" s="343" t="s">
        <v>1195</v>
      </c>
      <c r="I277" s="343" t="s">
        <v>794</v>
      </c>
      <c r="J277" s="343" t="s">
        <v>1718</v>
      </c>
      <c r="K277" s="345">
        <v>45689</v>
      </c>
      <c r="L277" s="748" t="s">
        <v>1760</v>
      </c>
      <c r="M277" s="271">
        <v>1</v>
      </c>
      <c r="N277" s="685"/>
      <c r="O277" s="685"/>
      <c r="P277" s="1027"/>
      <c r="Q277" s="346" t="s">
        <v>6</v>
      </c>
      <c r="R277" s="347"/>
      <c r="S277" s="348"/>
      <c r="T277" s="348" t="s">
        <v>1762</v>
      </c>
      <c r="U277" s="320" t="s">
        <v>1719</v>
      </c>
      <c r="V277" s="996"/>
      <c r="W277" s="986"/>
      <c r="Y277" s="340" t="str">
        <f t="shared" si="6"/>
        <v>Муниципальный округ Рузский</v>
      </c>
      <c r="AC277"/>
    </row>
    <row r="278" spans="2:29" ht="65.25" customHeight="1">
      <c r="B278" s="1021"/>
      <c r="C278" s="1001"/>
      <c r="D278" s="1006"/>
      <c r="E278" s="1001"/>
      <c r="F278" s="343" t="s">
        <v>1216</v>
      </c>
      <c r="G278" s="344" t="s">
        <v>1800</v>
      </c>
      <c r="H278" s="343" t="s">
        <v>1195</v>
      </c>
      <c r="I278" s="343" t="s">
        <v>794</v>
      </c>
      <c r="J278" s="343" t="s">
        <v>1588</v>
      </c>
      <c r="K278" s="345">
        <v>42460</v>
      </c>
      <c r="L278" s="707" t="s">
        <v>1759</v>
      </c>
      <c r="M278" s="220"/>
      <c r="N278" s="785"/>
      <c r="O278" s="785">
        <v>1</v>
      </c>
      <c r="P278" s="1027"/>
      <c r="Q278" s="346" t="s">
        <v>6</v>
      </c>
      <c r="R278" s="347"/>
      <c r="S278" s="348"/>
      <c r="T278" s="348"/>
      <c r="U278" s="320" t="s">
        <v>1252</v>
      </c>
      <c r="V278" s="996"/>
      <c r="W278" s="986"/>
      <c r="Y278" s="340" t="str">
        <f t="shared" si="6"/>
        <v>Муниципальный округ Рузский</v>
      </c>
      <c r="AC278"/>
    </row>
    <row r="279" spans="2:29" ht="15" customHeight="1">
      <c r="B279" s="205" t="s">
        <v>857</v>
      </c>
      <c r="C279" s="205"/>
      <c r="D279" s="252">
        <f>SUM(D280:D288)</f>
        <v>208982</v>
      </c>
      <c r="E279" s="205"/>
      <c r="F279" s="404"/>
      <c r="G279" s="472"/>
      <c r="H279" s="473"/>
      <c r="I279" s="473"/>
      <c r="J279" s="473"/>
      <c r="K279" s="474"/>
      <c r="L279" s="708"/>
      <c r="M279" s="804">
        <f>SUMIF(Q280:Q288,"действующий",M280:M288)+SUMIF(Q280:Q288,"планируемый к открытию",M280:M288)</f>
        <v>43</v>
      </c>
      <c r="N279" s="295">
        <f>SUMIF(Q280:Q288,"действующий",N280:N288)+SUMIF(Q280:Q288,"планируемый к открытию",N280:N288)</f>
        <v>3</v>
      </c>
      <c r="O279" s="295">
        <f>SUMIF(Q280:Q288,"действующий",O280:O288)+SUMIF(Q280:Q288,"планируемый к открытию",O280:O288)</f>
        <v>25</v>
      </c>
      <c r="P279" s="304">
        <f>SUM(P280:P288)</f>
        <v>0</v>
      </c>
      <c r="Q279" s="808"/>
      <c r="R279" s="404"/>
      <c r="S279" s="404"/>
      <c r="T279" s="404"/>
      <c r="U279" s="404"/>
      <c r="V279" s="826">
        <f>W279/D279</f>
        <v>1</v>
      </c>
      <c r="W279" s="553">
        <f>SUM(W280:W288)</f>
        <v>208982</v>
      </c>
      <c r="Y279" s="340" t="str">
        <f t="shared" si="6"/>
        <v/>
      </c>
      <c r="AC279"/>
    </row>
    <row r="280" spans="2:29" ht="72" customHeight="1">
      <c r="B280" s="1050">
        <f>B275+1</f>
        <v>43</v>
      </c>
      <c r="C280" s="997" t="s">
        <v>1123</v>
      </c>
      <c r="D280" s="1046">
        <v>208982</v>
      </c>
      <c r="E280" s="997" t="s">
        <v>1084</v>
      </c>
      <c r="F280" s="406" t="s">
        <v>732</v>
      </c>
      <c r="G280" s="355" t="s">
        <v>1015</v>
      </c>
      <c r="H280" s="406" t="s">
        <v>1289</v>
      </c>
      <c r="I280" s="406" t="s">
        <v>453</v>
      </c>
      <c r="J280" s="406" t="s">
        <v>1589</v>
      </c>
      <c r="K280" s="308">
        <v>41998</v>
      </c>
      <c r="L280" s="308" t="s">
        <v>1759</v>
      </c>
      <c r="M280" s="419">
        <v>22</v>
      </c>
      <c r="N280" s="787">
        <v>2</v>
      </c>
      <c r="O280" s="820">
        <v>8</v>
      </c>
      <c r="P280" s="1049" t="str">
        <f>IF(V280&lt;1,ROUNDUP((D280-W280)/5000,0),"0")</f>
        <v>0</v>
      </c>
      <c r="Q280" s="421" t="s">
        <v>6</v>
      </c>
      <c r="R280" s="329">
        <v>260</v>
      </c>
      <c r="S280" s="362" t="s">
        <v>609</v>
      </c>
      <c r="T280" s="362"/>
      <c r="U280" s="847" t="s">
        <v>31</v>
      </c>
      <c r="V280" s="1052">
        <f>W280/D280</f>
        <v>1</v>
      </c>
      <c r="W280" s="986">
        <f>IF(SUMIF(Q280:Q288,"действующий",M280:M288)*5000/D280&gt;1,D280,SUMIF(Q280:Q288,"действующий",M280:M288)*5000)</f>
        <v>208982</v>
      </c>
      <c r="Y280" s="340" t="str">
        <f t="shared" si="6"/>
        <v>Гордской округ Сергиево-Посадский</v>
      </c>
      <c r="AC280"/>
    </row>
    <row r="281" spans="2:29" ht="72" customHeight="1">
      <c r="B281" s="1051"/>
      <c r="C281" s="998"/>
      <c r="D281" s="1047"/>
      <c r="E281" s="998"/>
      <c r="F281" s="406" t="s">
        <v>732</v>
      </c>
      <c r="G281" s="355" t="s">
        <v>1016</v>
      </c>
      <c r="H281" s="580" t="s">
        <v>1289</v>
      </c>
      <c r="I281" s="406" t="s">
        <v>453</v>
      </c>
      <c r="J281" s="406" t="s">
        <v>961</v>
      </c>
      <c r="K281" s="308">
        <v>43129</v>
      </c>
      <c r="L281" s="308" t="s">
        <v>1759</v>
      </c>
      <c r="M281" s="419">
        <v>6</v>
      </c>
      <c r="N281" s="419">
        <v>1</v>
      </c>
      <c r="O281" s="598">
        <v>3</v>
      </c>
      <c r="P281" s="1049"/>
      <c r="Q281" s="407" t="s">
        <v>6</v>
      </c>
      <c r="R281" s="356">
        <v>56.8</v>
      </c>
      <c r="S281" s="348" t="s">
        <v>611</v>
      </c>
      <c r="T281" s="348"/>
      <c r="U281" s="313" t="s">
        <v>31</v>
      </c>
      <c r="V281" s="1052"/>
      <c r="W281" s="986"/>
      <c r="Y281" s="340" t="str">
        <f t="shared" si="6"/>
        <v>Гордской округ Сергиево-Посадский</v>
      </c>
      <c r="AC281"/>
    </row>
    <row r="282" spans="2:29" ht="76.5" customHeight="1">
      <c r="B282" s="1051"/>
      <c r="C282" s="998"/>
      <c r="D282" s="1047"/>
      <c r="E282" s="998"/>
      <c r="F282" s="406" t="s">
        <v>732</v>
      </c>
      <c r="G282" s="355" t="s">
        <v>1255</v>
      </c>
      <c r="H282" s="580" t="s">
        <v>1289</v>
      </c>
      <c r="I282" s="406" t="s">
        <v>453</v>
      </c>
      <c r="J282" s="406" t="s">
        <v>1590</v>
      </c>
      <c r="K282" s="308">
        <v>43451</v>
      </c>
      <c r="L282" s="308" t="s">
        <v>1759</v>
      </c>
      <c r="M282" s="419">
        <v>6</v>
      </c>
      <c r="N282" s="419"/>
      <c r="O282" s="598">
        <v>3</v>
      </c>
      <c r="P282" s="1049"/>
      <c r="Q282" s="407" t="s">
        <v>6</v>
      </c>
      <c r="R282" s="356">
        <v>62</v>
      </c>
      <c r="S282" s="348" t="s">
        <v>612</v>
      </c>
      <c r="T282" s="348" t="s">
        <v>801</v>
      </c>
      <c r="U282" s="313" t="s">
        <v>31</v>
      </c>
      <c r="V282" s="1052"/>
      <c r="W282" s="986"/>
      <c r="Y282" s="340" t="str">
        <f t="shared" si="6"/>
        <v>Гордской округ Сергиево-Посадский</v>
      </c>
      <c r="AC282"/>
    </row>
    <row r="283" spans="2:29" ht="48" customHeight="1">
      <c r="B283" s="1051"/>
      <c r="C283" s="998"/>
      <c r="D283" s="1047"/>
      <c r="E283" s="998"/>
      <c r="F283" s="406" t="s">
        <v>733</v>
      </c>
      <c r="G283" s="355" t="s">
        <v>1254</v>
      </c>
      <c r="H283" s="580" t="s">
        <v>1289</v>
      </c>
      <c r="I283" s="607" t="s">
        <v>453</v>
      </c>
      <c r="J283" s="406" t="s">
        <v>1591</v>
      </c>
      <c r="K283" s="308">
        <v>42186</v>
      </c>
      <c r="L283" s="308" t="s">
        <v>1759</v>
      </c>
      <c r="M283" s="407">
        <v>1</v>
      </c>
      <c r="N283" s="509"/>
      <c r="O283" s="599">
        <v>1</v>
      </c>
      <c r="P283" s="1049"/>
      <c r="Q283" s="407" t="s">
        <v>6</v>
      </c>
      <c r="R283" s="356">
        <v>23.5</v>
      </c>
      <c r="S283" s="348"/>
      <c r="T283" s="348"/>
      <c r="U283" s="313" t="s">
        <v>833</v>
      </c>
      <c r="V283" s="1052"/>
      <c r="W283" s="986"/>
      <c r="Y283" s="340" t="str">
        <f t="shared" si="6"/>
        <v>Гордской округ Сергиево-Посадский</v>
      </c>
      <c r="AC283"/>
    </row>
    <row r="284" spans="2:29" ht="48" customHeight="1">
      <c r="B284" s="1051"/>
      <c r="C284" s="998"/>
      <c r="D284" s="1047"/>
      <c r="E284" s="998"/>
      <c r="F284" s="406" t="s">
        <v>733</v>
      </c>
      <c r="G284" s="355" t="s">
        <v>1839</v>
      </c>
      <c r="H284" s="406" t="s">
        <v>1289</v>
      </c>
      <c r="I284" s="406" t="s">
        <v>453</v>
      </c>
      <c r="J284" s="406" t="s">
        <v>1592</v>
      </c>
      <c r="K284" s="308">
        <v>42905</v>
      </c>
      <c r="L284" s="308" t="s">
        <v>1759</v>
      </c>
      <c r="M284" s="407">
        <v>2</v>
      </c>
      <c r="N284" s="509"/>
      <c r="O284" s="599">
        <v>1</v>
      </c>
      <c r="P284" s="1049"/>
      <c r="Q284" s="407" t="s">
        <v>6</v>
      </c>
      <c r="R284" s="356">
        <v>15.8</v>
      </c>
      <c r="S284" s="348"/>
      <c r="T284" s="348"/>
      <c r="U284" s="313" t="s">
        <v>833</v>
      </c>
      <c r="V284" s="1052"/>
      <c r="W284" s="986"/>
      <c r="Y284" s="340" t="str">
        <f t="shared" si="6"/>
        <v>Гордской округ Сергиево-Посадский</v>
      </c>
      <c r="AC284"/>
    </row>
    <row r="285" spans="2:29" ht="72" customHeight="1">
      <c r="B285" s="1051"/>
      <c r="C285" s="998"/>
      <c r="D285" s="1047"/>
      <c r="E285" s="998"/>
      <c r="F285" s="508" t="s">
        <v>732</v>
      </c>
      <c r="G285" s="355" t="s">
        <v>1256</v>
      </c>
      <c r="H285" s="580" t="s">
        <v>1289</v>
      </c>
      <c r="I285" s="530" t="s">
        <v>453</v>
      </c>
      <c r="J285" s="508" t="s">
        <v>1593</v>
      </c>
      <c r="K285" s="308">
        <v>42339</v>
      </c>
      <c r="L285" s="308" t="s">
        <v>1759</v>
      </c>
      <c r="M285" s="509">
        <v>5</v>
      </c>
      <c r="N285" s="509"/>
      <c r="O285" s="599">
        <v>2</v>
      </c>
      <c r="P285" s="1049"/>
      <c r="Q285" s="509" t="s">
        <v>6</v>
      </c>
      <c r="R285" s="356">
        <v>93</v>
      </c>
      <c r="S285" s="348" t="s">
        <v>610</v>
      </c>
      <c r="T285" s="348"/>
      <c r="U285" s="313" t="s">
        <v>31</v>
      </c>
      <c r="V285" s="1052"/>
      <c r="W285" s="986"/>
      <c r="Y285" s="340" t="str">
        <f t="shared" si="6"/>
        <v>Гордской округ Сергиево-Посадский</v>
      </c>
      <c r="AC285"/>
    </row>
    <row r="286" spans="2:29" ht="75" customHeight="1">
      <c r="B286" s="1051"/>
      <c r="C286" s="998"/>
      <c r="D286" s="1047"/>
      <c r="E286" s="998"/>
      <c r="F286" s="530" t="s">
        <v>1216</v>
      </c>
      <c r="G286" s="355" t="s">
        <v>1257</v>
      </c>
      <c r="H286" s="592" t="s">
        <v>1289</v>
      </c>
      <c r="I286" s="592" t="s">
        <v>453</v>
      </c>
      <c r="J286" s="530" t="s">
        <v>1594</v>
      </c>
      <c r="K286" s="308">
        <v>44259</v>
      </c>
      <c r="L286" s="308" t="s">
        <v>1759</v>
      </c>
      <c r="M286" s="527"/>
      <c r="N286" s="527"/>
      <c r="O286" s="599">
        <v>6</v>
      </c>
      <c r="P286" s="1049"/>
      <c r="Q286" s="527" t="s">
        <v>6</v>
      </c>
      <c r="R286" s="356"/>
      <c r="S286" s="348"/>
      <c r="T286" s="348"/>
      <c r="U286" s="313" t="s">
        <v>1829</v>
      </c>
      <c r="V286" s="1052"/>
      <c r="W286" s="986"/>
      <c r="Y286" s="340" t="str">
        <f t="shared" si="6"/>
        <v>Гордской округ Сергиево-Посадский</v>
      </c>
      <c r="AC286"/>
    </row>
    <row r="287" spans="2:29" ht="55.5" customHeight="1">
      <c r="B287" s="1051"/>
      <c r="C287" s="998"/>
      <c r="D287" s="1047"/>
      <c r="E287" s="998"/>
      <c r="F287" s="592" t="s">
        <v>1216</v>
      </c>
      <c r="G287" s="355" t="s">
        <v>1253</v>
      </c>
      <c r="H287" s="592" t="s">
        <v>1289</v>
      </c>
      <c r="I287" s="592" t="s">
        <v>453</v>
      </c>
      <c r="J287" s="592" t="s">
        <v>1595</v>
      </c>
      <c r="K287" s="308">
        <v>45364</v>
      </c>
      <c r="L287" s="308" t="s">
        <v>1759</v>
      </c>
      <c r="M287" s="591"/>
      <c r="N287" s="591"/>
      <c r="O287" s="591">
        <v>1</v>
      </c>
      <c r="P287" s="1049"/>
      <c r="Q287" s="591" t="s">
        <v>6</v>
      </c>
      <c r="R287" s="356"/>
      <c r="S287" s="348"/>
      <c r="T287" s="348"/>
      <c r="U287" s="313" t="s">
        <v>1459</v>
      </c>
      <c r="V287" s="1052"/>
      <c r="W287" s="986"/>
      <c r="Y287" s="340" t="str">
        <f t="shared" si="6"/>
        <v>Гордской округ Сергиево-Посадский</v>
      </c>
      <c r="AC287"/>
    </row>
    <row r="288" spans="2:29" ht="75" customHeight="1">
      <c r="B288" s="1051"/>
      <c r="C288" s="998"/>
      <c r="D288" s="1047"/>
      <c r="E288" s="998"/>
      <c r="F288" s="682" t="s">
        <v>733</v>
      </c>
      <c r="G288" s="355" t="s">
        <v>1742</v>
      </c>
      <c r="H288" s="682" t="s">
        <v>1289</v>
      </c>
      <c r="I288" s="682" t="s">
        <v>453</v>
      </c>
      <c r="J288" s="682" t="s">
        <v>1743</v>
      </c>
      <c r="K288" s="308">
        <v>45689</v>
      </c>
      <c r="L288" s="215" t="s">
        <v>1760</v>
      </c>
      <c r="M288" s="685">
        <v>1</v>
      </c>
      <c r="N288" s="685"/>
      <c r="O288" s="685"/>
      <c r="P288" s="1049"/>
      <c r="Q288" s="685" t="s">
        <v>6</v>
      </c>
      <c r="R288" s="356"/>
      <c r="S288" s="348"/>
      <c r="T288" s="348" t="s">
        <v>1762</v>
      </c>
      <c r="U288" s="313" t="s">
        <v>1734</v>
      </c>
      <c r="V288" s="1052"/>
      <c r="W288" s="986"/>
      <c r="Y288" s="340" t="str">
        <f t="shared" si="6"/>
        <v>Гордской округ Сергиево-Посадский</v>
      </c>
      <c r="AC288"/>
    </row>
    <row r="289" spans="2:29" ht="15" customHeight="1">
      <c r="B289" s="620" t="s">
        <v>1639</v>
      </c>
      <c r="C289" s="620"/>
      <c r="D289" s="659">
        <f>D290</f>
        <v>23325</v>
      </c>
      <c r="E289" s="620"/>
      <c r="F289" s="660"/>
      <c r="G289" s="661"/>
      <c r="H289" s="662"/>
      <c r="I289" s="662"/>
      <c r="J289" s="662"/>
      <c r="K289" s="663"/>
      <c r="L289" s="620"/>
      <c r="M289" s="664">
        <f>SUMIF(Q290:Q290,"действующий",M290:M290)+SUMIF(Q290:Q290,"планируемый к открытию",M290:M290)</f>
        <v>5</v>
      </c>
      <c r="N289" s="664">
        <f>SUMIF(Q290:Q290,"действующий",N290:N290)+SUMIF(Q290:Q290,"планируемый к открытию",N290:N290)</f>
        <v>0</v>
      </c>
      <c r="O289" s="664">
        <f>SUMIF(Q290:Q290,"действующий",O290:O290)+SUMIF(Q290:Q290,"планируемый к открытию",O290:O290)</f>
        <v>2</v>
      </c>
      <c r="P289" s="627">
        <f>SUM(P290:P290)</f>
        <v>0</v>
      </c>
      <c r="Q289" s="660"/>
      <c r="R289" s="660"/>
      <c r="S289" s="660"/>
      <c r="T289" s="660"/>
      <c r="U289" s="660"/>
      <c r="V289" s="836">
        <f>W289/D289</f>
        <v>1</v>
      </c>
      <c r="W289" s="837">
        <f>W290</f>
        <v>23325</v>
      </c>
      <c r="Y289" s="340" t="str">
        <f t="shared" si="6"/>
        <v/>
      </c>
      <c r="AC289"/>
    </row>
    <row r="290" spans="2:29" ht="168" customHeight="1">
      <c r="B290" s="572">
        <f>B280+1</f>
        <v>44</v>
      </c>
      <c r="C290" s="573" t="s">
        <v>1653</v>
      </c>
      <c r="D290" s="574">
        <v>23325</v>
      </c>
      <c r="E290" s="570" t="s">
        <v>1664</v>
      </c>
      <c r="F290" s="343" t="s">
        <v>732</v>
      </c>
      <c r="G290" s="359" t="s">
        <v>1304</v>
      </c>
      <c r="H290" s="416" t="s">
        <v>1196</v>
      </c>
      <c r="I290" s="528" t="s">
        <v>258</v>
      </c>
      <c r="J290" s="416" t="s">
        <v>1596</v>
      </c>
      <c r="K290" s="255">
        <v>40933</v>
      </c>
      <c r="L290" s="710" t="s">
        <v>1759</v>
      </c>
      <c r="M290" s="298">
        <v>5</v>
      </c>
      <c r="N290" s="781"/>
      <c r="O290" s="781">
        <v>2</v>
      </c>
      <c r="P290" s="575" t="str">
        <f>IF(V290&lt;1,ROUNDUP((D290-W290)/5000,0),"0")</f>
        <v>0</v>
      </c>
      <c r="Q290" s="346" t="s">
        <v>6</v>
      </c>
      <c r="R290" s="350">
        <v>122.8</v>
      </c>
      <c r="S290" s="366" t="s">
        <v>609</v>
      </c>
      <c r="T290" s="366" t="s">
        <v>773</v>
      </c>
      <c r="U290" s="848" t="s">
        <v>31</v>
      </c>
      <c r="V290" s="777">
        <f>W290/D290</f>
        <v>1</v>
      </c>
      <c r="W290" s="775">
        <f>IF(SUMIF(Q290:Q290,"действующий",M290:M290)*5000/D290&gt;1,D290,SUMIF(Q290:Q290,"действующий",M290:M290)*5000)</f>
        <v>23325</v>
      </c>
      <c r="Y290" s="340" t="str">
        <f t="shared" si="6"/>
        <v>Муниципальный округ Серебряные-Пруды</v>
      </c>
      <c r="AC290"/>
    </row>
    <row r="291" spans="2:29" ht="15" customHeight="1">
      <c r="B291" s="205" t="s">
        <v>589</v>
      </c>
      <c r="C291" s="206"/>
      <c r="D291" s="207">
        <f>D292</f>
        <v>239430</v>
      </c>
      <c r="E291" s="206"/>
      <c r="F291" s="426"/>
      <c r="G291" s="327"/>
      <c r="H291" s="475"/>
      <c r="I291" s="475"/>
      <c r="J291" s="475"/>
      <c r="K291" s="475"/>
      <c r="L291" s="302"/>
      <c r="M291" s="208">
        <f>SUMIF(Q292:Q300,"действующий",M292:M300)+SUMIF(Q292:Q300,"планируемый к открытию",M292:M300)</f>
        <v>50</v>
      </c>
      <c r="N291" s="295">
        <f>SUMIF(Q292:Q300,"действующий",N292:N300)+SUMIF(Q292:Q300,"планируемый к открытию",N292:N300)</f>
        <v>3</v>
      </c>
      <c r="O291" s="295">
        <f>SUMIF(Q292:Q300,"действующий",O292:O300)+SUMIF(Q292:Q300,"планируемый к открытию",O292:O300)</f>
        <v>25</v>
      </c>
      <c r="P291" s="295" t="str">
        <f>P292</f>
        <v>0</v>
      </c>
      <c r="Q291" s="208"/>
      <c r="R291" s="211"/>
      <c r="S291" s="211"/>
      <c r="T291" s="211"/>
      <c r="U291" s="824"/>
      <c r="V291" s="826">
        <f>W291/D291</f>
        <v>1</v>
      </c>
      <c r="W291" s="827">
        <f>W292</f>
        <v>239430</v>
      </c>
      <c r="Y291" s="340" t="str">
        <f t="shared" si="6"/>
        <v/>
      </c>
      <c r="AC291"/>
    </row>
    <row r="292" spans="2:29" ht="72" customHeight="1">
      <c r="B292" s="1050">
        <f>B290+1</f>
        <v>45</v>
      </c>
      <c r="C292" s="989" t="s">
        <v>272</v>
      </c>
      <c r="D292" s="1053">
        <v>239430</v>
      </c>
      <c r="E292" s="989" t="s">
        <v>1852</v>
      </c>
      <c r="F292" s="416" t="s">
        <v>732</v>
      </c>
      <c r="G292" s="359" t="s">
        <v>909</v>
      </c>
      <c r="H292" s="416" t="s">
        <v>1197</v>
      </c>
      <c r="I292" s="416" t="s">
        <v>275</v>
      </c>
      <c r="J292" s="416" t="s">
        <v>960</v>
      </c>
      <c r="K292" s="255">
        <v>41631</v>
      </c>
      <c r="L292" s="710" t="s">
        <v>1759</v>
      </c>
      <c r="M292" s="378">
        <v>30</v>
      </c>
      <c r="N292" s="821">
        <v>3</v>
      </c>
      <c r="O292" s="822">
        <v>10</v>
      </c>
      <c r="P292" s="1026" t="str">
        <f>IF(V292&lt;1,ROUNDUP((D292-W292)/5000,0),"0")</f>
        <v>0</v>
      </c>
      <c r="Q292" s="407" t="s">
        <v>6</v>
      </c>
      <c r="R292" s="356">
        <v>585.38</v>
      </c>
      <c r="S292" s="348" t="s">
        <v>612</v>
      </c>
      <c r="T292" s="366" t="s">
        <v>903</v>
      </c>
      <c r="U292" s="313" t="s">
        <v>31</v>
      </c>
      <c r="V292" s="1028">
        <f>W292/D292</f>
        <v>1</v>
      </c>
      <c r="W292" s="1002">
        <f>IF(SUMIF(Q292:Q300,"действующий",M292:M300)*5000/D292&gt;1,D292,SUMIF(Q292:Q300,"действующий",M292:M300)*5000)</f>
        <v>239430</v>
      </c>
      <c r="Y292" s="340" t="str">
        <f t="shared" si="6"/>
        <v>Городской округ Серпухов</v>
      </c>
      <c r="AC292"/>
    </row>
    <row r="293" spans="2:29" ht="72" customHeight="1">
      <c r="B293" s="1051"/>
      <c r="C293" s="990"/>
      <c r="D293" s="1054"/>
      <c r="E293" s="990"/>
      <c r="F293" s="351" t="s">
        <v>733</v>
      </c>
      <c r="G293" s="227" t="s">
        <v>1375</v>
      </c>
      <c r="H293" s="351" t="s">
        <v>1403</v>
      </c>
      <c r="I293" s="680" t="s">
        <v>275</v>
      </c>
      <c r="J293" s="351" t="s">
        <v>959</v>
      </c>
      <c r="K293" s="352">
        <v>41368</v>
      </c>
      <c r="L293" s="352" t="s">
        <v>1759</v>
      </c>
      <c r="M293" s="361">
        <v>2</v>
      </c>
      <c r="N293" s="361"/>
      <c r="O293" s="361">
        <v>2</v>
      </c>
      <c r="P293" s="1026"/>
      <c r="Q293" s="353" t="s">
        <v>6</v>
      </c>
      <c r="R293" s="354">
        <v>21.9</v>
      </c>
      <c r="S293" s="342"/>
      <c r="T293" s="342"/>
      <c r="U293" s="365" t="s">
        <v>31</v>
      </c>
      <c r="V293" s="1029"/>
      <c r="W293" s="1003"/>
      <c r="Y293" s="340" t="str">
        <f t="shared" si="6"/>
        <v>Городской округ Серпухов</v>
      </c>
      <c r="AC293"/>
    </row>
    <row r="294" spans="2:29" ht="72" customHeight="1">
      <c r="B294" s="1051"/>
      <c r="C294" s="990"/>
      <c r="D294" s="1054"/>
      <c r="E294" s="990"/>
      <c r="F294" s="351" t="s">
        <v>732</v>
      </c>
      <c r="G294" s="227" t="s">
        <v>1397</v>
      </c>
      <c r="H294" s="351" t="s">
        <v>1403</v>
      </c>
      <c r="I294" s="612" t="s">
        <v>275</v>
      </c>
      <c r="J294" s="532" t="s">
        <v>1275</v>
      </c>
      <c r="K294" s="352">
        <v>43822</v>
      </c>
      <c r="L294" s="352" t="s">
        <v>1759</v>
      </c>
      <c r="M294" s="361">
        <v>6</v>
      </c>
      <c r="N294" s="361"/>
      <c r="O294" s="361">
        <v>4</v>
      </c>
      <c r="P294" s="1026"/>
      <c r="Q294" s="353" t="s">
        <v>6</v>
      </c>
      <c r="R294" s="354">
        <v>110</v>
      </c>
      <c r="S294" s="348" t="s">
        <v>612</v>
      </c>
      <c r="T294" s="342" t="s">
        <v>891</v>
      </c>
      <c r="U294" s="849" t="s">
        <v>31</v>
      </c>
      <c r="V294" s="1029"/>
      <c r="W294" s="1003"/>
      <c r="Y294" s="340" t="str">
        <f t="shared" si="6"/>
        <v>Городской округ Серпухов</v>
      </c>
      <c r="AC294"/>
    </row>
    <row r="295" spans="2:29" ht="36" customHeight="1">
      <c r="B295" s="1051"/>
      <c r="C295" s="990"/>
      <c r="D295" s="1054"/>
      <c r="E295" s="990"/>
      <c r="F295" s="351" t="s">
        <v>1216</v>
      </c>
      <c r="G295" s="227" t="s">
        <v>1344</v>
      </c>
      <c r="H295" s="351" t="s">
        <v>1403</v>
      </c>
      <c r="I295" s="526" t="s">
        <v>275</v>
      </c>
      <c r="J295" s="526" t="s">
        <v>1261</v>
      </c>
      <c r="K295" s="561">
        <v>42826</v>
      </c>
      <c r="L295" s="561" t="s">
        <v>1759</v>
      </c>
      <c r="M295" s="361"/>
      <c r="N295" s="361"/>
      <c r="O295" s="361">
        <v>1</v>
      </c>
      <c r="P295" s="1026"/>
      <c r="Q295" s="353" t="s">
        <v>6</v>
      </c>
      <c r="R295" s="354"/>
      <c r="S295" s="348"/>
      <c r="T295" s="342"/>
      <c r="U295" s="849" t="s">
        <v>1264</v>
      </c>
      <c r="V295" s="1029"/>
      <c r="W295" s="1003"/>
      <c r="Y295" s="340" t="str">
        <f t="shared" si="6"/>
        <v>Городской округ Серпухов</v>
      </c>
      <c r="AC295"/>
    </row>
    <row r="296" spans="2:29" ht="36" customHeight="1">
      <c r="B296" s="1051"/>
      <c r="C296" s="990"/>
      <c r="D296" s="1054"/>
      <c r="E296" s="990"/>
      <c r="F296" s="351" t="s">
        <v>1216</v>
      </c>
      <c r="G296" s="227" t="s">
        <v>1258</v>
      </c>
      <c r="H296" s="351" t="s">
        <v>1403</v>
      </c>
      <c r="I296" s="526" t="s">
        <v>275</v>
      </c>
      <c r="J296" s="562" t="s">
        <v>1262</v>
      </c>
      <c r="K296" s="352">
        <v>43052</v>
      </c>
      <c r="L296" s="352" t="s">
        <v>1759</v>
      </c>
      <c r="M296" s="361"/>
      <c r="N296" s="361"/>
      <c r="O296" s="361">
        <v>1</v>
      </c>
      <c r="P296" s="1026"/>
      <c r="Q296" s="353" t="s">
        <v>6</v>
      </c>
      <c r="R296" s="354"/>
      <c r="S296" s="348"/>
      <c r="T296" s="342"/>
      <c r="U296" s="849" t="s">
        <v>1265</v>
      </c>
      <c r="V296" s="1029"/>
      <c r="W296" s="1003"/>
      <c r="Y296" s="340" t="str">
        <f t="shared" si="6"/>
        <v>Городской округ Серпухов</v>
      </c>
      <c r="AC296"/>
    </row>
    <row r="297" spans="2:29" ht="36" customHeight="1">
      <c r="B297" s="1051"/>
      <c r="C297" s="990"/>
      <c r="D297" s="1054"/>
      <c r="E297" s="990"/>
      <c r="F297" s="351" t="s">
        <v>1216</v>
      </c>
      <c r="G297" s="227" t="s">
        <v>1259</v>
      </c>
      <c r="H297" s="351" t="s">
        <v>1403</v>
      </c>
      <c r="I297" s="526" t="s">
        <v>275</v>
      </c>
      <c r="J297" s="562" t="s">
        <v>1597</v>
      </c>
      <c r="K297" s="352">
        <v>43070</v>
      </c>
      <c r="L297" s="352" t="s">
        <v>1759</v>
      </c>
      <c r="M297" s="361"/>
      <c r="N297" s="361"/>
      <c r="O297" s="361">
        <v>1</v>
      </c>
      <c r="P297" s="1026"/>
      <c r="Q297" s="353" t="s">
        <v>6</v>
      </c>
      <c r="R297" s="354"/>
      <c r="S297" s="348"/>
      <c r="T297" s="342"/>
      <c r="U297" s="849" t="s">
        <v>1272</v>
      </c>
      <c r="V297" s="1029"/>
      <c r="W297" s="1003"/>
      <c r="Y297" s="340" t="str">
        <f t="shared" si="6"/>
        <v>Городской округ Серпухов</v>
      </c>
      <c r="AC297"/>
    </row>
    <row r="298" spans="2:29" ht="78.75" customHeight="1">
      <c r="B298" s="1051"/>
      <c r="C298" s="990"/>
      <c r="D298" s="1054"/>
      <c r="E298" s="990"/>
      <c r="F298" s="351" t="s">
        <v>1216</v>
      </c>
      <c r="G298" s="227" t="s">
        <v>1260</v>
      </c>
      <c r="H298" s="351" t="s">
        <v>1403</v>
      </c>
      <c r="I298" s="587" t="s">
        <v>275</v>
      </c>
      <c r="J298" s="589" t="s">
        <v>1263</v>
      </c>
      <c r="K298" s="352">
        <v>42887</v>
      </c>
      <c r="L298" s="352" t="s">
        <v>1759</v>
      </c>
      <c r="M298" s="361"/>
      <c r="N298" s="361"/>
      <c r="O298" s="361">
        <v>1</v>
      </c>
      <c r="P298" s="1026"/>
      <c r="Q298" s="353" t="s">
        <v>6</v>
      </c>
      <c r="R298" s="354"/>
      <c r="S298" s="348"/>
      <c r="T298" s="342"/>
      <c r="U298" s="313" t="s">
        <v>1460</v>
      </c>
      <c r="V298" s="1029"/>
      <c r="W298" s="1003"/>
      <c r="Y298" s="340" t="str">
        <f t="shared" si="6"/>
        <v>Городской округ Серпухов</v>
      </c>
      <c r="AC298"/>
    </row>
    <row r="299" spans="2:29" ht="78" customHeight="1">
      <c r="B299" s="1051"/>
      <c r="C299" s="990"/>
      <c r="D299" s="1054"/>
      <c r="E299" s="990"/>
      <c r="F299" s="616" t="s">
        <v>732</v>
      </c>
      <c r="G299" s="344" t="s">
        <v>1481</v>
      </c>
      <c r="H299" s="343" t="s">
        <v>1191</v>
      </c>
      <c r="I299" s="343" t="s">
        <v>879</v>
      </c>
      <c r="J299" s="343" t="s">
        <v>223</v>
      </c>
      <c r="K299" s="254">
        <v>42353</v>
      </c>
      <c r="L299" s="756" t="s">
        <v>1759</v>
      </c>
      <c r="M299" s="489">
        <v>7</v>
      </c>
      <c r="N299" s="540"/>
      <c r="O299" s="489">
        <v>3</v>
      </c>
      <c r="P299" s="1026"/>
      <c r="Q299" s="462" t="s">
        <v>6</v>
      </c>
      <c r="R299" s="347">
        <v>585.38</v>
      </c>
      <c r="S299" s="348" t="s">
        <v>611</v>
      </c>
      <c r="T299" s="348" t="s">
        <v>773</v>
      </c>
      <c r="U299" s="850" t="s">
        <v>31</v>
      </c>
      <c r="V299" s="1029"/>
      <c r="W299" s="1003"/>
      <c r="Y299" s="340" t="str">
        <f t="shared" si="6"/>
        <v>Городской округ Серпухов</v>
      </c>
      <c r="AC299"/>
    </row>
    <row r="300" spans="2:29" ht="78" customHeight="1">
      <c r="B300" s="1051"/>
      <c r="C300" s="990"/>
      <c r="D300" s="1054"/>
      <c r="E300" s="991"/>
      <c r="F300" s="618" t="s">
        <v>732</v>
      </c>
      <c r="G300" s="357" t="s">
        <v>1482</v>
      </c>
      <c r="H300" s="343" t="s">
        <v>1322</v>
      </c>
      <c r="I300" s="343" t="s">
        <v>224</v>
      </c>
      <c r="J300" s="343" t="s">
        <v>225</v>
      </c>
      <c r="K300" s="345">
        <v>41974</v>
      </c>
      <c r="L300" s="710" t="s">
        <v>1759</v>
      </c>
      <c r="M300" s="588">
        <v>5</v>
      </c>
      <c r="N300" s="785"/>
      <c r="O300" s="785">
        <v>2</v>
      </c>
      <c r="P300" s="1026"/>
      <c r="Q300" s="346" t="s">
        <v>6</v>
      </c>
      <c r="R300" s="347">
        <v>57.7</v>
      </c>
      <c r="S300" s="348" t="s">
        <v>611</v>
      </c>
      <c r="T300" s="348" t="s">
        <v>773</v>
      </c>
      <c r="U300" s="320" t="s">
        <v>31</v>
      </c>
      <c r="V300" s="987"/>
      <c r="W300" s="1038"/>
      <c r="Y300" s="340" t="str">
        <f t="shared" si="6"/>
        <v>Городской округ Серпухов</v>
      </c>
      <c r="AC300"/>
    </row>
    <row r="301" spans="2:29" ht="15" customHeight="1">
      <c r="B301" s="205" t="s">
        <v>848</v>
      </c>
      <c r="C301" s="206"/>
      <c r="D301" s="207">
        <f>SUM(D302:D306)</f>
        <v>140933</v>
      </c>
      <c r="E301" s="206"/>
      <c r="F301" s="426"/>
      <c r="G301" s="327"/>
      <c r="H301" s="475"/>
      <c r="I301" s="475"/>
      <c r="J301" s="475"/>
      <c r="K301" s="475"/>
      <c r="L301" s="302"/>
      <c r="M301" s="208">
        <f>SUMIF(Q302:Q306,"действующий",M302:M306)+SUMIF(Q302:Q306,"планируемый к открытию",M302:M306)</f>
        <v>34</v>
      </c>
      <c r="N301" s="295">
        <f>SUMIF(Q302:Q306,"действующий",N302:N306)+SUMIF(Q302:Q306,"планируемый к открытию",N302:N306)</f>
        <v>4</v>
      </c>
      <c r="O301" s="295">
        <f>SUMIF(Q302:Q306,"действующий",O302:O306)+SUMIF(Q302:Q306,"планируемый к открытию",O302:O306)</f>
        <v>22</v>
      </c>
      <c r="P301" s="295" t="str">
        <f>P302</f>
        <v>0</v>
      </c>
      <c r="Q301" s="208"/>
      <c r="R301" s="211"/>
      <c r="S301" s="211"/>
      <c r="T301" s="211"/>
      <c r="U301" s="824"/>
      <c r="V301" s="826">
        <f>W301/D301</f>
        <v>1</v>
      </c>
      <c r="W301" s="827">
        <f>SUM(W302:W306)</f>
        <v>140933</v>
      </c>
      <c r="Y301" s="340" t="str">
        <f t="shared" si="6"/>
        <v/>
      </c>
      <c r="AC301"/>
    </row>
    <row r="302" spans="2:29" ht="72" customHeight="1">
      <c r="B302" s="1015">
        <f>B292+1</f>
        <v>46</v>
      </c>
      <c r="C302" s="997" t="s">
        <v>1124</v>
      </c>
      <c r="D302" s="1046">
        <v>140933</v>
      </c>
      <c r="E302" s="997" t="s">
        <v>1085</v>
      </c>
      <c r="F302" s="406" t="s">
        <v>732</v>
      </c>
      <c r="G302" s="355" t="s">
        <v>1398</v>
      </c>
      <c r="H302" s="406" t="s">
        <v>1198</v>
      </c>
      <c r="I302" s="406" t="s">
        <v>1470</v>
      </c>
      <c r="J302" s="406" t="s">
        <v>1598</v>
      </c>
      <c r="K302" s="308">
        <v>41988</v>
      </c>
      <c r="L302" s="308" t="s">
        <v>1759</v>
      </c>
      <c r="M302" s="419">
        <v>24</v>
      </c>
      <c r="N302" s="787">
        <v>3</v>
      </c>
      <c r="O302" s="787">
        <v>14</v>
      </c>
      <c r="P302" s="1049" t="str">
        <f>IF(V302&lt;1,ROUNDUP((D302-W302)/5000,0),"0")</f>
        <v>0</v>
      </c>
      <c r="Q302" s="407" t="s">
        <v>6</v>
      </c>
      <c r="R302" s="356">
        <v>404</v>
      </c>
      <c r="S302" s="348" t="s">
        <v>1860</v>
      </c>
      <c r="T302" s="366" t="s">
        <v>773</v>
      </c>
      <c r="U302" s="313" t="s">
        <v>31</v>
      </c>
      <c r="V302" s="988">
        <f>W302/D302</f>
        <v>1</v>
      </c>
      <c r="W302" s="985">
        <f>IF(SUMIF(Q302:Q306,"действующий",M302:M306)*5000/D302&gt;1,D302,SUMIF(Q302:Q306,"действующий",M302:M306)*5000)</f>
        <v>140933</v>
      </c>
      <c r="Y302" s="340" t="str">
        <f t="shared" si="6"/>
        <v>Городской округ Солнечногорск</v>
      </c>
      <c r="AC302"/>
    </row>
    <row r="303" spans="2:29" ht="72" customHeight="1">
      <c r="B303" s="1043"/>
      <c r="C303" s="998"/>
      <c r="D303" s="1047"/>
      <c r="E303" s="998"/>
      <c r="F303" s="491" t="s">
        <v>732</v>
      </c>
      <c r="G303" s="355" t="s">
        <v>1443</v>
      </c>
      <c r="H303" s="491" t="s">
        <v>1199</v>
      </c>
      <c r="I303" s="601" t="s">
        <v>1470</v>
      </c>
      <c r="J303" s="491" t="s">
        <v>1293</v>
      </c>
      <c r="K303" s="268">
        <v>43435</v>
      </c>
      <c r="L303" s="268" t="s">
        <v>1759</v>
      </c>
      <c r="M303" s="491">
        <v>9</v>
      </c>
      <c r="N303" s="508">
        <v>1</v>
      </c>
      <c r="O303" s="508">
        <v>6</v>
      </c>
      <c r="P303" s="1049"/>
      <c r="Q303" s="490" t="s">
        <v>6</v>
      </c>
      <c r="R303" s="356">
        <v>195</v>
      </c>
      <c r="S303" s="342"/>
      <c r="T303" s="348" t="s">
        <v>1021</v>
      </c>
      <c r="U303" s="849" t="s">
        <v>31</v>
      </c>
      <c r="V303" s="988"/>
      <c r="W303" s="985"/>
      <c r="Y303" s="340" t="str">
        <f t="shared" si="6"/>
        <v>Городской округ Солнечногорск</v>
      </c>
      <c r="AC303"/>
    </row>
    <row r="304" spans="2:29" ht="48" customHeight="1">
      <c r="B304" s="1043"/>
      <c r="C304" s="998"/>
      <c r="D304" s="1047"/>
      <c r="E304" s="998"/>
      <c r="F304" s="568" t="s">
        <v>1216</v>
      </c>
      <c r="G304" s="355" t="s">
        <v>1429</v>
      </c>
      <c r="H304" s="568" t="s">
        <v>1199</v>
      </c>
      <c r="I304" s="601" t="s">
        <v>1470</v>
      </c>
      <c r="J304" s="568" t="s">
        <v>1329</v>
      </c>
      <c r="K304" s="268">
        <v>45170</v>
      </c>
      <c r="L304" s="268" t="s">
        <v>1759</v>
      </c>
      <c r="M304" s="355"/>
      <c r="N304" s="568"/>
      <c r="O304" s="568">
        <v>1</v>
      </c>
      <c r="P304" s="1049"/>
      <c r="Q304" s="567" t="s">
        <v>6</v>
      </c>
      <c r="R304" s="356"/>
      <c r="S304" s="342"/>
      <c r="T304" s="348" t="s">
        <v>1330</v>
      </c>
      <c r="U304" s="849" t="s">
        <v>1471</v>
      </c>
      <c r="V304" s="988"/>
      <c r="W304" s="985"/>
      <c r="Y304" s="340" t="str">
        <f t="shared" si="6"/>
        <v>Городской округ Солнечногорск</v>
      </c>
      <c r="AC304"/>
    </row>
    <row r="305" spans="2:29" ht="45" customHeight="1">
      <c r="B305" s="1043"/>
      <c r="C305" s="998"/>
      <c r="D305" s="1047"/>
      <c r="E305" s="998"/>
      <c r="F305" s="585" t="s">
        <v>1216</v>
      </c>
      <c r="G305" s="355" t="s">
        <v>1430</v>
      </c>
      <c r="H305" s="585" t="s">
        <v>1199</v>
      </c>
      <c r="I305" s="601" t="s">
        <v>1470</v>
      </c>
      <c r="J305" s="585" t="s">
        <v>1431</v>
      </c>
      <c r="K305" s="268">
        <v>45329</v>
      </c>
      <c r="L305" s="268" t="s">
        <v>1759</v>
      </c>
      <c r="M305" s="585"/>
      <c r="N305" s="585"/>
      <c r="O305" s="585">
        <v>1</v>
      </c>
      <c r="P305" s="1049"/>
      <c r="Q305" s="586" t="s">
        <v>6</v>
      </c>
      <c r="R305" s="356"/>
      <c r="S305" s="342"/>
      <c r="T305" s="348" t="s">
        <v>1428</v>
      </c>
      <c r="U305" s="849" t="s">
        <v>1432</v>
      </c>
      <c r="V305" s="988"/>
      <c r="W305" s="985"/>
      <c r="Y305" s="340" t="str">
        <f t="shared" si="6"/>
        <v>Городской округ Солнечногорск</v>
      </c>
      <c r="AC305"/>
    </row>
    <row r="306" spans="2:29" ht="79.5" customHeight="1">
      <c r="B306" s="1043"/>
      <c r="C306" s="999"/>
      <c r="D306" s="1048"/>
      <c r="E306" s="999"/>
      <c r="F306" s="406" t="s">
        <v>733</v>
      </c>
      <c r="G306" s="355" t="s">
        <v>1427</v>
      </c>
      <c r="H306" s="406" t="s">
        <v>1199</v>
      </c>
      <c r="I306" s="601" t="s">
        <v>1470</v>
      </c>
      <c r="J306" s="406" t="s">
        <v>1599</v>
      </c>
      <c r="K306" s="266">
        <v>43990</v>
      </c>
      <c r="L306" s="215" t="s">
        <v>1760</v>
      </c>
      <c r="M306" s="419">
        <v>1</v>
      </c>
      <c r="N306" s="785"/>
      <c r="O306" s="785"/>
      <c r="P306" s="1049"/>
      <c r="Q306" s="407" t="s">
        <v>6</v>
      </c>
      <c r="R306" s="356">
        <v>0</v>
      </c>
      <c r="S306" s="348"/>
      <c r="T306" s="348" t="s">
        <v>1762</v>
      </c>
      <c r="U306" s="849" t="s">
        <v>1461</v>
      </c>
      <c r="V306" s="988"/>
      <c r="W306" s="985"/>
      <c r="Y306" s="340" t="str">
        <f t="shared" si="6"/>
        <v>Городской округ Солнечногорск</v>
      </c>
      <c r="AC306"/>
    </row>
    <row r="307" spans="2:29" ht="15" customHeight="1">
      <c r="B307" s="205" t="s">
        <v>599</v>
      </c>
      <c r="C307" s="205"/>
      <c r="D307" s="252">
        <f>D308</f>
        <v>118452</v>
      </c>
      <c r="E307" s="205"/>
      <c r="F307" s="404"/>
      <c r="G307" s="484"/>
      <c r="H307" s="485"/>
      <c r="I307" s="485"/>
      <c r="J307" s="485"/>
      <c r="K307" s="486"/>
      <c r="L307" s="745"/>
      <c r="M307" s="804">
        <f>SUMIF(Q308:Q310,"действующий",M308:M310)+SUMIF(Q308:Q310,"планируемый к открытию",M308:M310)</f>
        <v>24</v>
      </c>
      <c r="N307" s="295">
        <f>SUMIF(Q308:Q310,"действующий",N308:N310)+SUMIF(Q308:Q310,"планируемый к открытию",N308:N310)</f>
        <v>2</v>
      </c>
      <c r="O307" s="295">
        <f>SUMIF(Q308:Q310,"действующий",O308:O310)+SUMIF(Q308:Q310,"планируемый к открытию",O308:O310)</f>
        <v>9</v>
      </c>
      <c r="P307" s="304" t="str">
        <f>P308</f>
        <v>0</v>
      </c>
      <c r="Q307" s="808"/>
      <c r="R307" s="404"/>
      <c r="S307" s="404"/>
      <c r="T307" s="404"/>
      <c r="U307" s="404"/>
      <c r="V307" s="826">
        <f>W307/D307</f>
        <v>1</v>
      </c>
      <c r="W307" s="553">
        <f>W308</f>
        <v>118452</v>
      </c>
      <c r="Y307" s="340" t="str">
        <f t="shared" si="6"/>
        <v/>
      </c>
      <c r="AC307"/>
    </row>
    <row r="308" spans="2:29" ht="72" customHeight="1">
      <c r="B308" s="1015">
        <f>B302+1</f>
        <v>47</v>
      </c>
      <c r="C308" s="1013" t="s">
        <v>1125</v>
      </c>
      <c r="D308" s="1008">
        <v>118452</v>
      </c>
      <c r="E308" s="1013" t="s">
        <v>1086</v>
      </c>
      <c r="F308" s="508" t="s">
        <v>732</v>
      </c>
      <c r="G308" s="357" t="s">
        <v>1628</v>
      </c>
      <c r="H308" s="343" t="s">
        <v>1200</v>
      </c>
      <c r="I308" s="416" t="s">
        <v>467</v>
      </c>
      <c r="J308" s="351" t="s">
        <v>1600</v>
      </c>
      <c r="K308" s="352">
        <v>41502</v>
      </c>
      <c r="L308" s="468" t="s">
        <v>1759</v>
      </c>
      <c r="M308" s="370">
        <v>19</v>
      </c>
      <c r="N308" s="370">
        <v>2</v>
      </c>
      <c r="O308" s="548">
        <v>7</v>
      </c>
      <c r="P308" s="1010" t="str">
        <f>IF(V308&lt;1,ROUNDUP((D308-W308)/5000,0),"0")</f>
        <v>0</v>
      </c>
      <c r="Q308" s="231" t="s">
        <v>6</v>
      </c>
      <c r="R308" s="354">
        <v>381</v>
      </c>
      <c r="S308" s="342" t="s">
        <v>610</v>
      </c>
      <c r="T308" s="342" t="s">
        <v>773</v>
      </c>
      <c r="U308" s="851" t="s">
        <v>31</v>
      </c>
      <c r="V308" s="996">
        <f>W308/D308</f>
        <v>1</v>
      </c>
      <c r="W308" s="986">
        <f>IF(SUMIF(Q308:Q310,"действующий",M308:M310)*5000/D308&gt;1,D308,SUMIF(Q308:Q310,"действующий",M308:M310)*5000)</f>
        <v>118452</v>
      </c>
      <c r="Y308" s="340" t="str">
        <f t="shared" si="6"/>
        <v>Городской округ Ступино</v>
      </c>
      <c r="AC308"/>
    </row>
    <row r="309" spans="2:29" ht="60" customHeight="1">
      <c r="B309" s="1043"/>
      <c r="C309" s="1014"/>
      <c r="D309" s="1009"/>
      <c r="E309" s="1014"/>
      <c r="F309" s="508" t="s">
        <v>733</v>
      </c>
      <c r="G309" s="357" t="s">
        <v>1377</v>
      </c>
      <c r="H309" s="343" t="s">
        <v>1201</v>
      </c>
      <c r="I309" s="416" t="s">
        <v>467</v>
      </c>
      <c r="J309" s="351" t="s">
        <v>1601</v>
      </c>
      <c r="K309" s="352">
        <v>43775</v>
      </c>
      <c r="L309" s="352" t="s">
        <v>1759</v>
      </c>
      <c r="M309" s="361">
        <v>2</v>
      </c>
      <c r="N309" s="361"/>
      <c r="O309" s="228">
        <v>1</v>
      </c>
      <c r="P309" s="1011"/>
      <c r="Q309" s="515" t="s">
        <v>6</v>
      </c>
      <c r="R309" s="371">
        <v>30.87</v>
      </c>
      <c r="S309" s="342"/>
      <c r="T309" s="342"/>
      <c r="U309" s="851" t="s">
        <v>1462</v>
      </c>
      <c r="V309" s="996"/>
      <c r="W309" s="986"/>
      <c r="Y309" s="340" t="str">
        <f t="shared" si="6"/>
        <v>Городской округ Ступино</v>
      </c>
      <c r="AC309"/>
    </row>
    <row r="310" spans="2:29" ht="60" customHeight="1">
      <c r="B310" s="1043"/>
      <c r="C310" s="1014"/>
      <c r="D310" s="1009"/>
      <c r="E310" s="1014"/>
      <c r="F310" s="508" t="s">
        <v>733</v>
      </c>
      <c r="G310" s="357" t="s">
        <v>1376</v>
      </c>
      <c r="H310" s="416" t="s">
        <v>1202</v>
      </c>
      <c r="I310" s="416" t="s">
        <v>467</v>
      </c>
      <c r="J310" s="410" t="s">
        <v>1602</v>
      </c>
      <c r="K310" s="360">
        <v>44104</v>
      </c>
      <c r="L310" s="360" t="s">
        <v>1759</v>
      </c>
      <c r="M310" s="361">
        <v>3</v>
      </c>
      <c r="N310" s="369"/>
      <c r="O310" s="353">
        <v>1</v>
      </c>
      <c r="P310" s="1012"/>
      <c r="Q310" s="231" t="s">
        <v>6</v>
      </c>
      <c r="R310" s="371">
        <v>31.42</v>
      </c>
      <c r="S310" s="342"/>
      <c r="T310" s="342"/>
      <c r="U310" s="602" t="s">
        <v>1463</v>
      </c>
      <c r="V310" s="996"/>
      <c r="W310" s="986"/>
      <c r="Y310" s="340" t="str">
        <f t="shared" si="6"/>
        <v>Городской округ Ступино</v>
      </c>
      <c r="AC310"/>
    </row>
    <row r="311" spans="2:29" ht="15" customHeight="1">
      <c r="B311" s="205" t="s">
        <v>791</v>
      </c>
      <c r="C311" s="205"/>
      <c r="D311" s="553">
        <f>SUM(D312:D315)</f>
        <v>64680</v>
      </c>
      <c r="E311" s="205"/>
      <c r="F311" s="287"/>
      <c r="G311" s="481"/>
      <c r="H311" s="482"/>
      <c r="I311" s="482"/>
      <c r="J311" s="482"/>
      <c r="K311" s="483"/>
      <c r="L311" s="757"/>
      <c r="M311" s="804">
        <f>SUMIF(Q312:Q315,"действующий",M312:M315)+SUMIF(Q312:Q315,"планируемый к открытию",M312:M315)</f>
        <v>12</v>
      </c>
      <c r="N311" s="295">
        <f>SUMIF(Q312:Q315,"действующий",N312:N315)+SUMIF(Q312:Q315,"планируемый к открытию",N312:N315)</f>
        <v>0</v>
      </c>
      <c r="O311" s="295">
        <f>SUMIF(Q312:Q315,"действующий",O312:O315)+SUMIF(Q312:Q315,"планируемый к открытию",O312:O315)</f>
        <v>7</v>
      </c>
      <c r="P311" s="295">
        <f>P312</f>
        <v>1</v>
      </c>
      <c r="Q311" s="738"/>
      <c r="R311" s="294"/>
      <c r="S311" s="288"/>
      <c r="T311" s="288"/>
      <c r="U311" s="825"/>
      <c r="V311" s="826">
        <f>W311/D311</f>
        <v>0.92764378478664189</v>
      </c>
      <c r="W311" s="553">
        <f>SUM(W312:W315)</f>
        <v>60000</v>
      </c>
      <c r="Y311" s="340" t="str">
        <f t="shared" si="6"/>
        <v/>
      </c>
      <c r="AC311"/>
    </row>
    <row r="312" spans="2:29" ht="72" customHeight="1">
      <c r="B312" s="1020">
        <f>B308+1</f>
        <v>48</v>
      </c>
      <c r="C312" s="1000" t="s">
        <v>1126</v>
      </c>
      <c r="D312" s="1006">
        <v>64680</v>
      </c>
      <c r="E312" s="1000" t="s">
        <v>1087</v>
      </c>
      <c r="F312" s="343" t="s">
        <v>732</v>
      </c>
      <c r="G312" s="344" t="s">
        <v>1014</v>
      </c>
      <c r="H312" s="285" t="s">
        <v>1203</v>
      </c>
      <c r="I312" s="285" t="s">
        <v>471</v>
      </c>
      <c r="J312" s="285" t="s">
        <v>472</v>
      </c>
      <c r="K312" s="345">
        <v>42339</v>
      </c>
      <c r="L312" s="707" t="s">
        <v>1759</v>
      </c>
      <c r="M312" s="271">
        <v>6</v>
      </c>
      <c r="N312" s="797"/>
      <c r="O312" s="418">
        <v>4</v>
      </c>
      <c r="P312" s="1007">
        <f>IF(V312&lt;1,ROUNDUP((D312-W312)/5000,0),"0")</f>
        <v>1</v>
      </c>
      <c r="Q312" s="260" t="s">
        <v>6</v>
      </c>
      <c r="R312" s="347">
        <v>71.62</v>
      </c>
      <c r="S312" s="342" t="s">
        <v>610</v>
      </c>
      <c r="T312" s="348"/>
      <c r="U312" s="328" t="s">
        <v>31</v>
      </c>
      <c r="V312" s="996">
        <f>W312/D312</f>
        <v>0.92764378478664189</v>
      </c>
      <c r="W312" s="986">
        <f>IF(SUMIF(Q312:Q315,"действующий",M312:M315)*5000/D312&gt;1,D312,SUMIF(Q312:Q315,"действующий",M312:M315)*5000)</f>
        <v>60000</v>
      </c>
      <c r="Y312" s="340" t="str">
        <f t="shared" si="6"/>
        <v xml:space="preserve">Городской округ Талдомский </v>
      </c>
      <c r="AC312"/>
    </row>
    <row r="313" spans="2:29" ht="60" customHeight="1">
      <c r="B313" s="1030"/>
      <c r="C313" s="1001"/>
      <c r="D313" s="1006"/>
      <c r="E313" s="1001"/>
      <c r="F313" s="343" t="s">
        <v>733</v>
      </c>
      <c r="G313" s="344" t="s">
        <v>870</v>
      </c>
      <c r="H313" s="408" t="s">
        <v>1204</v>
      </c>
      <c r="I313" s="408" t="s">
        <v>471</v>
      </c>
      <c r="J313" s="408" t="s">
        <v>834</v>
      </c>
      <c r="K313" s="345">
        <v>42363</v>
      </c>
      <c r="L313" s="345" t="s">
        <v>1759</v>
      </c>
      <c r="M313" s="358">
        <v>2</v>
      </c>
      <c r="N313" s="323"/>
      <c r="O313" s="358">
        <v>1</v>
      </c>
      <c r="P313" s="1007"/>
      <c r="Q313" s="346" t="s">
        <v>6</v>
      </c>
      <c r="R313" s="350">
        <v>10</v>
      </c>
      <c r="S313" s="348"/>
      <c r="T313" s="348"/>
      <c r="U313" s="328" t="s">
        <v>815</v>
      </c>
      <c r="V313" s="996"/>
      <c r="W313" s="986"/>
      <c r="Y313" s="340" t="str">
        <f t="shared" si="6"/>
        <v xml:space="preserve">Городской округ Талдомский </v>
      </c>
      <c r="AC313"/>
    </row>
    <row r="314" spans="2:29" ht="60" customHeight="1">
      <c r="B314" s="1030"/>
      <c r="C314" s="1001"/>
      <c r="D314" s="1006"/>
      <c r="E314" s="1001"/>
      <c r="F314" s="343" t="s">
        <v>733</v>
      </c>
      <c r="G314" s="344" t="s">
        <v>871</v>
      </c>
      <c r="H314" s="343" t="s">
        <v>1205</v>
      </c>
      <c r="I314" s="343" t="s">
        <v>471</v>
      </c>
      <c r="J314" s="343" t="s">
        <v>835</v>
      </c>
      <c r="K314" s="345">
        <v>42363</v>
      </c>
      <c r="L314" s="345" t="s">
        <v>1759</v>
      </c>
      <c r="M314" s="358">
        <v>3</v>
      </c>
      <c r="N314" s="358"/>
      <c r="O314" s="358">
        <v>1</v>
      </c>
      <c r="P314" s="1007"/>
      <c r="Q314" s="346" t="s">
        <v>6</v>
      </c>
      <c r="R314" s="347">
        <v>40</v>
      </c>
      <c r="S314" s="348"/>
      <c r="T314" s="348"/>
      <c r="U314" s="328" t="s">
        <v>837</v>
      </c>
      <c r="V314" s="996"/>
      <c r="W314" s="986"/>
      <c r="Y314" s="340" t="str">
        <f t="shared" si="6"/>
        <v xml:space="preserve">Городской округ Талдомский </v>
      </c>
      <c r="AC314"/>
    </row>
    <row r="315" spans="2:29" ht="48" customHeight="1">
      <c r="B315" s="1030"/>
      <c r="C315" s="1001"/>
      <c r="D315" s="1006"/>
      <c r="E315" s="1001"/>
      <c r="F315" s="343" t="s">
        <v>733</v>
      </c>
      <c r="G315" s="344" t="s">
        <v>872</v>
      </c>
      <c r="H315" s="343" t="s">
        <v>1206</v>
      </c>
      <c r="I315" s="343" t="s">
        <v>471</v>
      </c>
      <c r="J315" s="343" t="s">
        <v>836</v>
      </c>
      <c r="K315" s="345">
        <v>42363</v>
      </c>
      <c r="L315" s="345" t="s">
        <v>1759</v>
      </c>
      <c r="M315" s="358">
        <v>1</v>
      </c>
      <c r="N315" s="784"/>
      <c r="O315" s="784">
        <v>1</v>
      </c>
      <c r="P315" s="1007"/>
      <c r="Q315" s="346" t="s">
        <v>6</v>
      </c>
      <c r="R315" s="347">
        <v>6</v>
      </c>
      <c r="S315" s="348"/>
      <c r="T315" s="348"/>
      <c r="U315" s="328" t="s">
        <v>838</v>
      </c>
      <c r="V315" s="996"/>
      <c r="W315" s="986"/>
      <c r="Y315" s="340" t="str">
        <f t="shared" si="6"/>
        <v xml:space="preserve">Городской округ Талдомский </v>
      </c>
      <c r="AC315"/>
    </row>
    <row r="316" spans="2:29" ht="15" customHeight="1">
      <c r="B316" s="205" t="s">
        <v>590</v>
      </c>
      <c r="C316" s="205"/>
      <c r="D316" s="252">
        <f>D317</f>
        <v>58554</v>
      </c>
      <c r="E316" s="205"/>
      <c r="F316" s="404"/>
      <c r="G316" s="472"/>
      <c r="H316" s="473"/>
      <c r="I316" s="473"/>
      <c r="J316" s="473"/>
      <c r="K316" s="474"/>
      <c r="L316" s="473"/>
      <c r="M316" s="806">
        <f>SUMIF(Q317:Q320,"действующий",M317:M320)+SUMIF(Q317:Q320,"планируемый к открытию",M317:M320)</f>
        <v>14</v>
      </c>
      <c r="N316" s="295">
        <f>SUMIF(Q317:Q320,"действующий",N317:N320)+SUMIF(Q317:Q320,"планируемый к открытию",N317:N320)</f>
        <v>1</v>
      </c>
      <c r="O316" s="295">
        <f>SUMIF(Q317:Q320,"действующий",O317:O320)+SUMIF(Q317:Q320,"планируемый к открытию",O317:O320)</f>
        <v>7</v>
      </c>
      <c r="P316" s="304" t="str">
        <f>P317</f>
        <v>0</v>
      </c>
      <c r="Q316" s="808"/>
      <c r="R316" s="404"/>
      <c r="S316" s="404"/>
      <c r="T316" s="404"/>
      <c r="U316" s="404"/>
      <c r="V316" s="826">
        <f>W316/D316</f>
        <v>1</v>
      </c>
      <c r="W316" s="553">
        <f>W317</f>
        <v>58554</v>
      </c>
      <c r="Y316" s="340" t="str">
        <f t="shared" si="6"/>
        <v/>
      </c>
      <c r="AC316"/>
    </row>
    <row r="317" spans="2:29" ht="72" customHeight="1">
      <c r="B317" s="1055">
        <f>B312+1</f>
        <v>49</v>
      </c>
      <c r="C317" s="1000" t="s">
        <v>1127</v>
      </c>
      <c r="D317" s="1039">
        <v>58554</v>
      </c>
      <c r="E317" s="1000" t="s">
        <v>1088</v>
      </c>
      <c r="F317" s="416" t="s">
        <v>732</v>
      </c>
      <c r="G317" s="359" t="s">
        <v>1012</v>
      </c>
      <c r="H317" s="416" t="s">
        <v>1207</v>
      </c>
      <c r="I317" s="416" t="s">
        <v>280</v>
      </c>
      <c r="J317" s="416" t="s">
        <v>1603</v>
      </c>
      <c r="K317" s="255">
        <v>41635</v>
      </c>
      <c r="L317" s="710" t="s">
        <v>1759</v>
      </c>
      <c r="M317" s="301">
        <v>8</v>
      </c>
      <c r="N317" s="823"/>
      <c r="O317" s="301">
        <v>3</v>
      </c>
      <c r="P317" s="993" t="str">
        <f>IF(V317&lt;1,ROUNDUP((D317-W317)/5000,0),"0")</f>
        <v>0</v>
      </c>
      <c r="Q317" s="346" t="s">
        <v>6</v>
      </c>
      <c r="R317" s="350">
        <v>154.78</v>
      </c>
      <c r="S317" s="348" t="s">
        <v>611</v>
      </c>
      <c r="T317" s="348" t="s">
        <v>773</v>
      </c>
      <c r="U317" s="320" t="s">
        <v>31</v>
      </c>
      <c r="V317" s="996">
        <f>W317/D317</f>
        <v>1</v>
      </c>
      <c r="W317" s="986">
        <f>IF(SUMIF(Q317:Q320,"действующий",M317:M320)*5000/D317&gt;1,D317,SUMIF(Q317:Q320,"действующий",M317:M320)*5000)</f>
        <v>58554</v>
      </c>
      <c r="Y317" s="340" t="str">
        <f t="shared" si="6"/>
        <v>Городской округ Фрязино</v>
      </c>
      <c r="AC317"/>
    </row>
    <row r="318" spans="2:29" ht="72" customHeight="1">
      <c r="B318" s="1021"/>
      <c r="C318" s="1001"/>
      <c r="D318" s="1040"/>
      <c r="E318" s="1001"/>
      <c r="F318" s="528" t="s">
        <v>732</v>
      </c>
      <c r="G318" s="359" t="s">
        <v>1007</v>
      </c>
      <c r="H318" s="528" t="s">
        <v>1207</v>
      </c>
      <c r="I318" s="528" t="s">
        <v>280</v>
      </c>
      <c r="J318" s="528" t="s">
        <v>1604</v>
      </c>
      <c r="K318" s="255">
        <v>42979</v>
      </c>
      <c r="L318" s="565" t="s">
        <v>1759</v>
      </c>
      <c r="M318" s="256">
        <v>5</v>
      </c>
      <c r="N318" s="546">
        <v>1</v>
      </c>
      <c r="O318" s="256">
        <v>3</v>
      </c>
      <c r="P318" s="993"/>
      <c r="Q318" s="346" t="s">
        <v>6</v>
      </c>
      <c r="R318" s="350">
        <v>95.1</v>
      </c>
      <c r="S318" s="348" t="s">
        <v>611</v>
      </c>
      <c r="T318" s="348" t="s">
        <v>773</v>
      </c>
      <c r="U318" s="320" t="s">
        <v>31</v>
      </c>
      <c r="V318" s="996"/>
      <c r="W318" s="986"/>
      <c r="Y318" s="340" t="str">
        <f t="shared" si="6"/>
        <v>Городской округ Фрязино</v>
      </c>
      <c r="AC318"/>
    </row>
    <row r="319" spans="2:29" ht="72">
      <c r="B319" s="1021"/>
      <c r="C319" s="1001"/>
      <c r="D319" s="1040"/>
      <c r="E319" s="1001"/>
      <c r="F319" s="683" t="s">
        <v>733</v>
      </c>
      <c r="G319" s="359" t="s">
        <v>1735</v>
      </c>
      <c r="H319" s="683" t="s">
        <v>1207</v>
      </c>
      <c r="I319" s="683" t="s">
        <v>280</v>
      </c>
      <c r="J319" s="683" t="s">
        <v>1736</v>
      </c>
      <c r="K319" s="255">
        <v>45689</v>
      </c>
      <c r="L319" s="703" t="s">
        <v>1760</v>
      </c>
      <c r="M319" s="256">
        <v>1</v>
      </c>
      <c r="N319" s="546"/>
      <c r="O319" s="256"/>
      <c r="P319" s="993"/>
      <c r="Q319" s="346" t="s">
        <v>6</v>
      </c>
      <c r="R319" s="350"/>
      <c r="S319" s="348"/>
      <c r="T319" s="348" t="s">
        <v>1762</v>
      </c>
      <c r="U319" s="313" t="s">
        <v>1737</v>
      </c>
      <c r="V319" s="996"/>
      <c r="W319" s="986"/>
      <c r="Y319" s="340" t="str">
        <f t="shared" si="6"/>
        <v>Городской округ Фрязино</v>
      </c>
      <c r="AC319"/>
    </row>
    <row r="320" spans="2:29" ht="72" customHeight="1">
      <c r="B320" s="1104"/>
      <c r="C320" s="1042"/>
      <c r="D320" s="1041"/>
      <c r="E320" s="1042"/>
      <c r="F320" s="416" t="s">
        <v>1216</v>
      </c>
      <c r="G320" s="359" t="s">
        <v>1266</v>
      </c>
      <c r="H320" s="416" t="s">
        <v>1207</v>
      </c>
      <c r="I320" s="528" t="s">
        <v>280</v>
      </c>
      <c r="J320" s="416" t="s">
        <v>1605</v>
      </c>
      <c r="K320" s="255">
        <v>45078</v>
      </c>
      <c r="L320" s="753" t="s">
        <v>1759</v>
      </c>
      <c r="M320" s="754"/>
      <c r="N320" s="812"/>
      <c r="O320" s="813">
        <v>1</v>
      </c>
      <c r="P320" s="993"/>
      <c r="Q320" s="346" t="s">
        <v>6</v>
      </c>
      <c r="R320" s="350"/>
      <c r="S320" s="348"/>
      <c r="T320" s="348" t="s">
        <v>1223</v>
      </c>
      <c r="U320" s="320" t="s">
        <v>1267</v>
      </c>
      <c r="V320" s="996"/>
      <c r="W320" s="986"/>
      <c r="Y320" s="340" t="str">
        <f t="shared" si="6"/>
        <v>Городской округ Фрязино</v>
      </c>
      <c r="AC320"/>
    </row>
    <row r="321" spans="2:29" ht="15" customHeight="1">
      <c r="B321" s="205" t="s">
        <v>591</v>
      </c>
      <c r="C321" s="205"/>
      <c r="D321" s="252">
        <f>D322</f>
        <v>280221</v>
      </c>
      <c r="E321" s="205"/>
      <c r="F321" s="404"/>
      <c r="G321" s="205"/>
      <c r="H321" s="479"/>
      <c r="I321" s="479"/>
      <c r="J321" s="479"/>
      <c r="K321" s="480"/>
      <c r="L321" s="480"/>
      <c r="M321" s="804">
        <f>SUMIF(Q322:Q327,"действующий",M322:M327)+SUMIF(Q322:Q327,"планируемый к открытию",M322:M327)</f>
        <v>59</v>
      </c>
      <c r="N321" s="295">
        <f>SUMIF(Q322:Q327,"действующий",N322:N327)+SUMIF(Q322:Q327,"планируемый к открытию",N322:N327)</f>
        <v>3</v>
      </c>
      <c r="O321" s="295">
        <f>SUMIF(Q322:Q327,"действующий",O322:O327)+SUMIF(Q322:Q327,"планируемый к открытию",O322:O327)</f>
        <v>25</v>
      </c>
      <c r="P321" s="304" t="str">
        <f>P322</f>
        <v>0</v>
      </c>
      <c r="Q321" s="808"/>
      <c r="R321" s="404"/>
      <c r="S321" s="404"/>
      <c r="T321" s="404"/>
      <c r="U321" s="404"/>
      <c r="V321" s="826">
        <f>W321/D321</f>
        <v>1</v>
      </c>
      <c r="W321" s="553">
        <f>W322</f>
        <v>280221</v>
      </c>
      <c r="Y321" s="340" t="str">
        <f t="shared" si="6"/>
        <v/>
      </c>
      <c r="AC321"/>
    </row>
    <row r="322" spans="2:29" ht="72" customHeight="1">
      <c r="B322" s="1071">
        <f>B317+1</f>
        <v>50</v>
      </c>
      <c r="C322" s="1016" t="s">
        <v>1128</v>
      </c>
      <c r="D322" s="1035">
        <v>280221</v>
      </c>
      <c r="E322" s="1016" t="s">
        <v>1089</v>
      </c>
      <c r="F322" s="413" t="s">
        <v>732</v>
      </c>
      <c r="G322" s="216" t="s">
        <v>1010</v>
      </c>
      <c r="H322" s="413" t="s">
        <v>1208</v>
      </c>
      <c r="I322" s="435" t="s">
        <v>285</v>
      </c>
      <c r="J322" s="413" t="s">
        <v>1606</v>
      </c>
      <c r="K322" s="215">
        <v>41365</v>
      </c>
      <c r="L322" s="715" t="s">
        <v>1759</v>
      </c>
      <c r="M322" s="218">
        <v>20</v>
      </c>
      <c r="N322" s="218"/>
      <c r="O322" s="218">
        <v>10</v>
      </c>
      <c r="P322" s="1018" t="str">
        <f>IF(V322&lt;1,ROUNDUP((D322-W322)/5000,0),"0")</f>
        <v>0</v>
      </c>
      <c r="Q322" s="407" t="s">
        <v>6</v>
      </c>
      <c r="R322" s="356">
        <v>314</v>
      </c>
      <c r="S322" s="348" t="s">
        <v>610</v>
      </c>
      <c r="T322" s="348" t="s">
        <v>773</v>
      </c>
      <c r="U322" s="313" t="s">
        <v>31</v>
      </c>
      <c r="V322" s="1028">
        <f>W322/D322</f>
        <v>1</v>
      </c>
      <c r="W322" s="1002">
        <f>IF(SUMIF(Q322:Q327,"действующий",M322:M327)*5000/D322&gt;1,D322,SUMIF(Q322:Q327,"действующий",M322:M327)*5000)</f>
        <v>280221</v>
      </c>
      <c r="Y322" s="340" t="str">
        <f t="shared" si="6"/>
        <v>Городской округ Химки</v>
      </c>
      <c r="AC322"/>
    </row>
    <row r="323" spans="2:29" ht="72" customHeight="1">
      <c r="B323" s="1071"/>
      <c r="C323" s="1016"/>
      <c r="D323" s="1036"/>
      <c r="E323" s="1016"/>
      <c r="F323" s="413" t="s">
        <v>732</v>
      </c>
      <c r="G323" s="216" t="s">
        <v>1011</v>
      </c>
      <c r="H323" s="413" t="s">
        <v>1208</v>
      </c>
      <c r="I323" s="413" t="s">
        <v>285</v>
      </c>
      <c r="J323" s="413" t="s">
        <v>1607</v>
      </c>
      <c r="K323" s="215">
        <v>41365</v>
      </c>
      <c r="L323" s="703" t="s">
        <v>1759</v>
      </c>
      <c r="M323" s="297">
        <v>20</v>
      </c>
      <c r="N323" s="297">
        <v>3</v>
      </c>
      <c r="O323" s="297">
        <v>6</v>
      </c>
      <c r="P323" s="1019"/>
      <c r="Q323" s="407" t="s">
        <v>6</v>
      </c>
      <c r="R323" s="356">
        <v>239</v>
      </c>
      <c r="S323" s="348" t="s">
        <v>610</v>
      </c>
      <c r="T323" s="348" t="s">
        <v>773</v>
      </c>
      <c r="U323" s="313" t="s">
        <v>31</v>
      </c>
      <c r="V323" s="1029"/>
      <c r="W323" s="1003"/>
      <c r="Y323" s="340" t="str">
        <f t="shared" si="6"/>
        <v>Городской округ Химки</v>
      </c>
      <c r="AC323"/>
    </row>
    <row r="324" spans="2:29" ht="72" customHeight="1">
      <c r="B324" s="1071"/>
      <c r="C324" s="1016"/>
      <c r="D324" s="1036"/>
      <c r="E324" s="1016"/>
      <c r="F324" s="413" t="s">
        <v>732</v>
      </c>
      <c r="G324" s="216" t="s">
        <v>1009</v>
      </c>
      <c r="H324" s="413" t="s">
        <v>1208</v>
      </c>
      <c r="I324" s="413" t="s">
        <v>285</v>
      </c>
      <c r="J324" s="413" t="s">
        <v>1608</v>
      </c>
      <c r="K324" s="215">
        <v>43451</v>
      </c>
      <c r="L324" s="703" t="s">
        <v>1759</v>
      </c>
      <c r="M324" s="297">
        <v>10</v>
      </c>
      <c r="N324" s="297"/>
      <c r="O324" s="297">
        <v>4</v>
      </c>
      <c r="P324" s="1019"/>
      <c r="Q324" s="407" t="s">
        <v>6</v>
      </c>
      <c r="R324" s="356">
        <v>85</v>
      </c>
      <c r="S324" s="348" t="s">
        <v>611</v>
      </c>
      <c r="T324" s="348"/>
      <c r="U324" s="313" t="s">
        <v>31</v>
      </c>
      <c r="V324" s="1029"/>
      <c r="W324" s="1003"/>
      <c r="Y324" s="340" t="str">
        <f t="shared" si="6"/>
        <v>Городской округ Химки</v>
      </c>
      <c r="AC324"/>
    </row>
    <row r="325" spans="2:29" ht="72" customHeight="1">
      <c r="B325" s="1071"/>
      <c r="C325" s="1016"/>
      <c r="D325" s="1036"/>
      <c r="E325" s="1016"/>
      <c r="F325" s="496" t="s">
        <v>732</v>
      </c>
      <c r="G325" s="216" t="s">
        <v>1013</v>
      </c>
      <c r="H325" s="496" t="s">
        <v>1208</v>
      </c>
      <c r="I325" s="496" t="s">
        <v>285</v>
      </c>
      <c r="J325" s="496" t="s">
        <v>1609</v>
      </c>
      <c r="K325" s="215">
        <v>43459</v>
      </c>
      <c r="L325" s="703" t="s">
        <v>1759</v>
      </c>
      <c r="M325" s="297">
        <v>5</v>
      </c>
      <c r="N325" s="297"/>
      <c r="O325" s="297">
        <v>3</v>
      </c>
      <c r="P325" s="1019"/>
      <c r="Q325" s="497" t="s">
        <v>6</v>
      </c>
      <c r="R325" s="356">
        <v>187</v>
      </c>
      <c r="S325" s="348" t="s">
        <v>611</v>
      </c>
      <c r="T325" s="348"/>
      <c r="U325" s="313" t="s">
        <v>31</v>
      </c>
      <c r="V325" s="1029"/>
      <c r="W325" s="1003"/>
      <c r="Y325" s="340" t="str">
        <f t="shared" si="6"/>
        <v>Городской округ Химки</v>
      </c>
      <c r="AC325"/>
    </row>
    <row r="326" spans="2:29" ht="72" customHeight="1">
      <c r="B326" s="1071"/>
      <c r="C326" s="1016"/>
      <c r="D326" s="1036"/>
      <c r="E326" s="1016"/>
      <c r="F326" s="688" t="s">
        <v>733</v>
      </c>
      <c r="G326" s="355" t="s">
        <v>1026</v>
      </c>
      <c r="H326" s="688" t="s">
        <v>1208</v>
      </c>
      <c r="I326" s="688" t="s">
        <v>285</v>
      </c>
      <c r="J326" s="682" t="s">
        <v>1610</v>
      </c>
      <c r="K326" s="215">
        <v>44949</v>
      </c>
      <c r="L326" s="703" t="s">
        <v>1759</v>
      </c>
      <c r="M326" s="689">
        <v>3</v>
      </c>
      <c r="N326" s="689"/>
      <c r="O326" s="689">
        <v>2</v>
      </c>
      <c r="P326" s="1019"/>
      <c r="Q326" s="685" t="s">
        <v>6</v>
      </c>
      <c r="R326" s="356">
        <v>230</v>
      </c>
      <c r="S326" s="348"/>
      <c r="T326" s="348"/>
      <c r="U326" s="313" t="s">
        <v>31</v>
      </c>
      <c r="V326" s="1029"/>
      <c r="W326" s="1003"/>
      <c r="Y326" s="340" t="str">
        <f t="shared" si="6"/>
        <v>Городской округ Химки</v>
      </c>
      <c r="AC326"/>
    </row>
    <row r="327" spans="2:29" ht="78" customHeight="1">
      <c r="B327" s="1071"/>
      <c r="C327" s="1016"/>
      <c r="D327" s="1036"/>
      <c r="E327" s="1016"/>
      <c r="F327" s="496" t="s">
        <v>733</v>
      </c>
      <c r="G327" s="355" t="s">
        <v>1720</v>
      </c>
      <c r="H327" s="496" t="s">
        <v>1208</v>
      </c>
      <c r="I327" s="496" t="s">
        <v>285</v>
      </c>
      <c r="J327" s="498" t="s">
        <v>1721</v>
      </c>
      <c r="K327" s="215">
        <v>45689</v>
      </c>
      <c r="L327" s="703" t="s">
        <v>1760</v>
      </c>
      <c r="M327" s="297">
        <v>1</v>
      </c>
      <c r="N327" s="297"/>
      <c r="O327" s="297"/>
      <c r="P327" s="1037"/>
      <c r="Q327" s="497" t="s">
        <v>6</v>
      </c>
      <c r="R327" s="356"/>
      <c r="S327" s="348"/>
      <c r="T327" s="348" t="s">
        <v>1762</v>
      </c>
      <c r="U327" s="313" t="s">
        <v>1722</v>
      </c>
      <c r="V327" s="987"/>
      <c r="W327" s="1038"/>
      <c r="Y327" s="340" t="str">
        <f t="shared" si="6"/>
        <v>Городской округ Химки</v>
      </c>
      <c r="AC327"/>
    </row>
    <row r="328" spans="2:29" ht="15" customHeight="1">
      <c r="B328" s="205" t="s">
        <v>592</v>
      </c>
      <c r="C328" s="205"/>
      <c r="D328" s="252">
        <f>D329</f>
        <v>21197</v>
      </c>
      <c r="E328" s="205"/>
      <c r="F328" s="404"/>
      <c r="G328" s="476"/>
      <c r="H328" s="477"/>
      <c r="I328" s="477"/>
      <c r="J328" s="477"/>
      <c r="K328" s="478"/>
      <c r="L328" s="745"/>
      <c r="M328" s="208">
        <f>SUMIF(Q329:Q329,"действующий",M329:M329)+SUMIF(Q329:Q329,"планируемый к открытию",M329:M329)</f>
        <v>5</v>
      </c>
      <c r="N328" s="295">
        <f>SUMIF(Q329:Q329,"действующий",N329:N329)+SUMIF(Q329:Q329,"планируемый к открытию",N329:N329)</f>
        <v>0</v>
      </c>
      <c r="O328" s="295">
        <f>SUMIF(Q329:Q329,"действующий",O329:O329)+SUMIF(Q329:Q329,"планируемый к открытию",O329:O329)</f>
        <v>2</v>
      </c>
      <c r="P328" s="304" t="str">
        <f>P329</f>
        <v>0</v>
      </c>
      <c r="Q328" s="808"/>
      <c r="R328" s="404"/>
      <c r="S328" s="404"/>
      <c r="T328" s="404"/>
      <c r="U328" s="404"/>
      <c r="V328" s="826">
        <f>W328/D328</f>
        <v>1</v>
      </c>
      <c r="W328" s="553">
        <f>W329</f>
        <v>21197</v>
      </c>
      <c r="Y328" s="340" t="str">
        <f t="shared" si="6"/>
        <v/>
      </c>
      <c r="AC328"/>
    </row>
    <row r="329" spans="2:29" ht="142.5" customHeight="1">
      <c r="B329" s="219">
        <f>B322+1</f>
        <v>51</v>
      </c>
      <c r="C329" s="349" t="s">
        <v>1129</v>
      </c>
      <c r="D329" s="225">
        <v>21197</v>
      </c>
      <c r="E329" s="349" t="s">
        <v>1090</v>
      </c>
      <c r="F329" s="343" t="s">
        <v>732</v>
      </c>
      <c r="G329" s="344" t="s">
        <v>1008</v>
      </c>
      <c r="H329" s="343" t="s">
        <v>1274</v>
      </c>
      <c r="I329" s="343" t="s">
        <v>865</v>
      </c>
      <c r="J329" s="343" t="s">
        <v>291</v>
      </c>
      <c r="K329" s="345">
        <v>42368</v>
      </c>
      <c r="L329" s="710" t="s">
        <v>1759</v>
      </c>
      <c r="M329" s="298">
        <v>5</v>
      </c>
      <c r="N329" s="781"/>
      <c r="O329" s="781">
        <v>2</v>
      </c>
      <c r="P329" s="797" t="str">
        <f>IF(V329&lt;1,ROUNDUP((D329-W329)/5000,0),"0")</f>
        <v>0</v>
      </c>
      <c r="Q329" s="515" t="s">
        <v>6</v>
      </c>
      <c r="R329" s="257">
        <v>61.3</v>
      </c>
      <c r="S329" s="348" t="s">
        <v>610</v>
      </c>
      <c r="T329" s="348" t="s">
        <v>773</v>
      </c>
      <c r="U329" s="320" t="s">
        <v>31</v>
      </c>
      <c r="V329" s="778">
        <f>W329/D329</f>
        <v>1</v>
      </c>
      <c r="W329" s="776">
        <f>IF(SUMIF(Q329:Q329,"действующий",M329:M329)*5000/D329&gt;1,D329,SUMIF(Q329:Q329,"действующий",M329:M329)*5000)</f>
        <v>21197</v>
      </c>
      <c r="Y329" s="340" t="str">
        <f t="shared" si="6"/>
        <v>Городской округ Черноголовка</v>
      </c>
      <c r="AC329"/>
    </row>
    <row r="330" spans="2:29" ht="15" customHeight="1">
      <c r="B330" s="620" t="s">
        <v>1640</v>
      </c>
      <c r="C330" s="620"/>
      <c r="D330" s="659">
        <f>D331</f>
        <v>149055</v>
      </c>
      <c r="E330" s="620"/>
      <c r="F330" s="660"/>
      <c r="G330" s="661"/>
      <c r="H330" s="662"/>
      <c r="I330" s="662"/>
      <c r="J330" s="662"/>
      <c r="K330" s="663"/>
      <c r="L330" s="620"/>
      <c r="M330" s="664">
        <f>SUMIF(Q331:Q336,"действующий",M331:M336)+SUMIF(Q331:Q336,"планируемый к открытию",M331:M336)</f>
        <v>33</v>
      </c>
      <c r="N330" s="664">
        <f>SUMIF(Q331:Q336,"действующий",N331:N336)+SUMIF(Q331:Q336,"планируемый к открытию",N331:N336)</f>
        <v>1</v>
      </c>
      <c r="O330" s="664">
        <f>SUMIF(Q331:Q336,"действующий",O331:O336)+SUMIF(Q331:Q336,"планируемый к открытию",O331:O336)</f>
        <v>12</v>
      </c>
      <c r="P330" s="832" t="str">
        <f>P331</f>
        <v>0</v>
      </c>
      <c r="Q330" s="660"/>
      <c r="R330" s="660"/>
      <c r="S330" s="660"/>
      <c r="T330" s="660"/>
      <c r="U330" s="660"/>
      <c r="V330" s="836">
        <f>W330/D330</f>
        <v>1</v>
      </c>
      <c r="W330" s="837">
        <f>W331</f>
        <v>149055</v>
      </c>
      <c r="Y330" s="340" t="str">
        <f t="shared" si="6"/>
        <v/>
      </c>
      <c r="AC330"/>
    </row>
    <row r="331" spans="2:29" ht="84" customHeight="1">
      <c r="B331" s="1020">
        <f>B329+1</f>
        <v>52</v>
      </c>
      <c r="C331" s="1031" t="s">
        <v>1654</v>
      </c>
      <c r="D331" s="1008">
        <v>149055</v>
      </c>
      <c r="E331" s="1031" t="s">
        <v>1810</v>
      </c>
      <c r="F331" s="349" t="s">
        <v>732</v>
      </c>
      <c r="G331" s="344" t="s">
        <v>1006</v>
      </c>
      <c r="H331" s="343" t="s">
        <v>1209</v>
      </c>
      <c r="I331" s="343" t="s">
        <v>475</v>
      </c>
      <c r="J331" s="343" t="s">
        <v>476</v>
      </c>
      <c r="K331" s="345">
        <v>41998</v>
      </c>
      <c r="L331" s="707" t="s">
        <v>1759</v>
      </c>
      <c r="M331" s="299">
        <v>25</v>
      </c>
      <c r="N331" s="782">
        <v>1</v>
      </c>
      <c r="O331" s="782">
        <v>10</v>
      </c>
      <c r="P331" s="1033" t="str">
        <f>IF(V331&lt;1,ROUNDUP((D331-W331)/5000,0),"0")</f>
        <v>0</v>
      </c>
      <c r="Q331" s="346" t="s">
        <v>6</v>
      </c>
      <c r="R331" s="347">
        <v>265</v>
      </c>
      <c r="S331" s="348" t="s">
        <v>609</v>
      </c>
      <c r="T331" s="348" t="s">
        <v>773</v>
      </c>
      <c r="U331" s="320" t="s">
        <v>43</v>
      </c>
      <c r="V331" s="996">
        <f>W331/D331</f>
        <v>1</v>
      </c>
      <c r="W331" s="986">
        <f>IF(SUMIF(Q331:Q336,"действующий",M331:M336)*5000/D331&gt;1,D331,SUMIF(Q331:Q336,"действующий",M331:M336)*5000)</f>
        <v>149055</v>
      </c>
      <c r="Y331" s="340" t="str">
        <f t="shared" si="6"/>
        <v>Муниципальный округ Чехов</v>
      </c>
      <c r="AC331"/>
    </row>
    <row r="332" spans="2:29" ht="60" customHeight="1">
      <c r="B332" s="1021"/>
      <c r="C332" s="1032"/>
      <c r="D332" s="1009"/>
      <c r="E332" s="1032"/>
      <c r="F332" s="349" t="s">
        <v>733</v>
      </c>
      <c r="G332" s="344" t="s">
        <v>1801</v>
      </c>
      <c r="H332" s="343" t="s">
        <v>1406</v>
      </c>
      <c r="I332" s="343" t="s">
        <v>475</v>
      </c>
      <c r="J332" s="343" t="s">
        <v>495</v>
      </c>
      <c r="K332" s="345">
        <v>42363</v>
      </c>
      <c r="L332" s="250" t="s">
        <v>1759</v>
      </c>
      <c r="M332" s="224">
        <v>4</v>
      </c>
      <c r="N332" s="674"/>
      <c r="O332" s="674">
        <v>2</v>
      </c>
      <c r="P332" s="1034"/>
      <c r="Q332" s="346" t="s">
        <v>6</v>
      </c>
      <c r="R332" s="347">
        <v>100</v>
      </c>
      <c r="S332" s="348" t="s">
        <v>611</v>
      </c>
      <c r="T332" s="348"/>
      <c r="U332" s="313" t="s">
        <v>1479</v>
      </c>
      <c r="V332" s="996"/>
      <c r="W332" s="986"/>
      <c r="Y332" s="340" t="str">
        <f t="shared" si="6"/>
        <v>Муниципальный округ Чехов</v>
      </c>
      <c r="AC332"/>
    </row>
    <row r="333" spans="2:29" ht="46.5" customHeight="1">
      <c r="B333" s="1021"/>
      <c r="C333" s="1032"/>
      <c r="D333" s="1009"/>
      <c r="E333" s="1032"/>
      <c r="F333" s="349" t="s">
        <v>1765</v>
      </c>
      <c r="G333" s="344" t="s">
        <v>1802</v>
      </c>
      <c r="H333" s="343" t="s">
        <v>1406</v>
      </c>
      <c r="I333" s="343" t="s">
        <v>475</v>
      </c>
      <c r="J333" s="343" t="s">
        <v>1685</v>
      </c>
      <c r="K333" s="345">
        <v>44805</v>
      </c>
      <c r="L333" s="250"/>
      <c r="M333" s="224">
        <v>1</v>
      </c>
      <c r="N333" s="674"/>
      <c r="O333" s="674"/>
      <c r="P333" s="1034"/>
      <c r="Q333" s="346" t="s">
        <v>6</v>
      </c>
      <c r="R333" s="347"/>
      <c r="S333" s="348"/>
      <c r="T333" s="348"/>
      <c r="U333" s="313" t="s">
        <v>1696</v>
      </c>
      <c r="V333" s="996"/>
      <c r="W333" s="986"/>
      <c r="Y333" s="340" t="str">
        <f t="shared" ref="Y333:Y364" si="7">IF($F333="","",IFERROR(LEFT(IF(Y332="",$C333,Y332),FIND("/",IF(Y332="",$C333,Y332))-1),Y332))</f>
        <v>Муниципальный округ Чехов</v>
      </c>
      <c r="AC333"/>
    </row>
    <row r="334" spans="2:29" ht="47.25" customHeight="1">
      <c r="B334" s="1021"/>
      <c r="C334" s="1032"/>
      <c r="D334" s="1009"/>
      <c r="E334" s="1032"/>
      <c r="F334" s="349" t="s">
        <v>1765</v>
      </c>
      <c r="G334" s="344" t="s">
        <v>1803</v>
      </c>
      <c r="H334" s="343" t="s">
        <v>1406</v>
      </c>
      <c r="I334" s="343" t="s">
        <v>475</v>
      </c>
      <c r="J334" s="343" t="s">
        <v>1686</v>
      </c>
      <c r="K334" s="345">
        <v>44805</v>
      </c>
      <c r="L334" s="250"/>
      <c r="M334" s="224">
        <v>1</v>
      </c>
      <c r="N334" s="674"/>
      <c r="O334" s="674"/>
      <c r="P334" s="1034"/>
      <c r="Q334" s="346" t="s">
        <v>6</v>
      </c>
      <c r="R334" s="347"/>
      <c r="S334" s="348"/>
      <c r="T334" s="348"/>
      <c r="U334" s="313" t="s">
        <v>1697</v>
      </c>
      <c r="V334" s="996"/>
      <c r="W334" s="986"/>
      <c r="Y334" s="340" t="str">
        <f t="shared" si="7"/>
        <v>Муниципальный округ Чехов</v>
      </c>
      <c r="AC334"/>
    </row>
    <row r="335" spans="2:29" ht="47.25" customHeight="1">
      <c r="B335" s="1021"/>
      <c r="C335" s="1032"/>
      <c r="D335" s="1009"/>
      <c r="E335" s="1032"/>
      <c r="F335" s="349" t="s">
        <v>1765</v>
      </c>
      <c r="G335" s="344" t="s">
        <v>1804</v>
      </c>
      <c r="H335" s="343" t="s">
        <v>1406</v>
      </c>
      <c r="I335" s="343" t="s">
        <v>475</v>
      </c>
      <c r="J335" s="343" t="s">
        <v>1687</v>
      </c>
      <c r="K335" s="345">
        <v>44805</v>
      </c>
      <c r="L335" s="250"/>
      <c r="M335" s="224">
        <v>1</v>
      </c>
      <c r="N335" s="788"/>
      <c r="O335" s="788"/>
      <c r="P335" s="1034"/>
      <c r="Q335" s="346" t="s">
        <v>6</v>
      </c>
      <c r="R335" s="347"/>
      <c r="S335" s="348"/>
      <c r="T335" s="348"/>
      <c r="U335" s="313" t="s">
        <v>1698</v>
      </c>
      <c r="V335" s="996"/>
      <c r="W335" s="986"/>
      <c r="Y335" s="340" t="str">
        <f t="shared" si="7"/>
        <v>Муниципальный округ Чехов</v>
      </c>
      <c r="AC335"/>
    </row>
    <row r="336" spans="2:29" ht="86.25" customHeight="1">
      <c r="B336" s="1030"/>
      <c r="C336" s="1032"/>
      <c r="D336" s="1009"/>
      <c r="E336" s="1032"/>
      <c r="F336" s="349" t="s">
        <v>733</v>
      </c>
      <c r="G336" s="344" t="s">
        <v>1833</v>
      </c>
      <c r="H336" s="343" t="s">
        <v>1406</v>
      </c>
      <c r="I336" s="343" t="s">
        <v>475</v>
      </c>
      <c r="J336" s="343" t="s">
        <v>1832</v>
      </c>
      <c r="K336" s="345">
        <v>45757</v>
      </c>
      <c r="L336" s="748" t="s">
        <v>1760</v>
      </c>
      <c r="M336" s="346">
        <v>1</v>
      </c>
      <c r="N336" s="795"/>
      <c r="O336" s="795"/>
      <c r="P336" s="994"/>
      <c r="Q336" s="803" t="s">
        <v>6</v>
      </c>
      <c r="R336" s="347"/>
      <c r="S336" s="348"/>
      <c r="T336" s="348" t="s">
        <v>1762</v>
      </c>
      <c r="U336" s="313" t="s">
        <v>1737</v>
      </c>
      <c r="V336" s="996"/>
      <c r="W336" s="986"/>
      <c r="Y336" s="340" t="str">
        <f t="shared" si="7"/>
        <v>Муниципальный округ Чехов</v>
      </c>
      <c r="AC336"/>
    </row>
    <row r="337" spans="2:29" ht="15" customHeight="1">
      <c r="B337" s="620" t="s">
        <v>1641</v>
      </c>
      <c r="C337" s="620"/>
      <c r="D337" s="659">
        <f>D338</f>
        <v>100601</v>
      </c>
      <c r="E337" s="620"/>
      <c r="F337" s="660"/>
      <c r="G337" s="661"/>
      <c r="H337" s="662"/>
      <c r="I337" s="662"/>
      <c r="J337" s="662"/>
      <c r="K337" s="663"/>
      <c r="L337" s="831"/>
      <c r="M337" s="664">
        <f>SUMIF(Q338:Q348,"действующий",M338:M348)+SUMIF(Q338:Q348,"планируемый к открытию",M338:M348)</f>
        <v>23</v>
      </c>
      <c r="N337" s="664">
        <f>SUMIF(Q338:Q348,"действующий",N338:N348)+SUMIF(Q338:Q348,"планируемый к открытию",N338:N348)</f>
        <v>1</v>
      </c>
      <c r="O337" s="664">
        <f>SUMIF(Q338:Q348,"действующий",O338:O348)+SUMIF(Q338:Q348,"планируемый к открытию",O338:O348)</f>
        <v>16</v>
      </c>
      <c r="P337" s="832" t="str">
        <f>P338</f>
        <v>0</v>
      </c>
      <c r="Q337" s="660"/>
      <c r="R337" s="660"/>
      <c r="S337" s="660"/>
      <c r="T337" s="660"/>
      <c r="U337" s="660"/>
      <c r="V337" s="836">
        <f>W337/D337</f>
        <v>1</v>
      </c>
      <c r="W337" s="837">
        <f>W338</f>
        <v>100601</v>
      </c>
      <c r="Y337" s="340" t="str">
        <f t="shared" si="7"/>
        <v/>
      </c>
      <c r="AC337"/>
    </row>
    <row r="338" spans="2:29" ht="75" customHeight="1">
      <c r="B338" s="1055">
        <f>B331+1</f>
        <v>53</v>
      </c>
      <c r="C338" s="1004" t="s">
        <v>1655</v>
      </c>
      <c r="D338" s="1044">
        <v>100601</v>
      </c>
      <c r="E338" s="1004" t="s">
        <v>1764</v>
      </c>
      <c r="F338" s="343" t="s">
        <v>732</v>
      </c>
      <c r="G338" s="344" t="s">
        <v>1399</v>
      </c>
      <c r="H338" s="343" t="s">
        <v>1408</v>
      </c>
      <c r="I338" s="343" t="s">
        <v>1469</v>
      </c>
      <c r="J338" s="343" t="s">
        <v>1611</v>
      </c>
      <c r="K338" s="345">
        <v>41334</v>
      </c>
      <c r="L338" s="707" t="s">
        <v>1759</v>
      </c>
      <c r="M338" s="271">
        <v>11</v>
      </c>
      <c r="N338" s="797">
        <v>1</v>
      </c>
      <c r="O338" s="271">
        <v>4</v>
      </c>
      <c r="P338" s="992" t="str">
        <f>IF(V338&lt;1,ROUNDUP((D338-W338)/5000,0),"0")</f>
        <v>0</v>
      </c>
      <c r="Q338" s="563" t="s">
        <v>6</v>
      </c>
      <c r="R338" s="356">
        <v>231</v>
      </c>
      <c r="S338" s="366" t="s">
        <v>612</v>
      </c>
      <c r="T338" s="366"/>
      <c r="U338" s="569" t="s">
        <v>798</v>
      </c>
      <c r="V338" s="995">
        <f>W338/D338</f>
        <v>1</v>
      </c>
      <c r="W338" s="986">
        <f>IF(SUMIF(Q338:Q348,"действующий",M338:M348)*5000/D338&gt;1,D338,SUMIF(Q338:Q348,"действующий",M338:M348)*5000)</f>
        <v>100601</v>
      </c>
      <c r="Y338" s="340" t="str">
        <f t="shared" si="7"/>
        <v>Муниципальный округ Шатура</v>
      </c>
      <c r="AC338"/>
    </row>
    <row r="339" spans="2:29" ht="79.5" customHeight="1">
      <c r="B339" s="1021"/>
      <c r="C339" s="1001"/>
      <c r="D339" s="1006"/>
      <c r="E339" s="1001"/>
      <c r="F339" s="343" t="s">
        <v>1216</v>
      </c>
      <c r="G339" s="344" t="s">
        <v>1811</v>
      </c>
      <c r="H339" s="343" t="s">
        <v>1408</v>
      </c>
      <c r="I339" s="343" t="s">
        <v>1469</v>
      </c>
      <c r="J339" s="343" t="s">
        <v>1812</v>
      </c>
      <c r="K339" s="345">
        <v>45712</v>
      </c>
      <c r="L339" s="308" t="s">
        <v>1759</v>
      </c>
      <c r="M339" s="271"/>
      <c r="N339" s="755"/>
      <c r="O339" s="271">
        <v>4</v>
      </c>
      <c r="P339" s="993"/>
      <c r="Q339" s="260" t="s">
        <v>6</v>
      </c>
      <c r="R339" s="356"/>
      <c r="S339" s="366"/>
      <c r="T339" s="366"/>
      <c r="U339" s="850" t="s">
        <v>820</v>
      </c>
      <c r="V339" s="995"/>
      <c r="W339" s="986"/>
      <c r="Y339" s="340" t="str">
        <f t="shared" si="7"/>
        <v>Муниципальный округ Шатура</v>
      </c>
      <c r="AC339"/>
    </row>
    <row r="340" spans="2:29" ht="56.25" customHeight="1">
      <c r="B340" s="1021"/>
      <c r="C340" s="1001"/>
      <c r="D340" s="1006"/>
      <c r="E340" s="1001"/>
      <c r="F340" s="343" t="s">
        <v>733</v>
      </c>
      <c r="G340" s="344" t="s">
        <v>1805</v>
      </c>
      <c r="H340" s="343" t="s">
        <v>1409</v>
      </c>
      <c r="I340" s="343" t="s">
        <v>1469</v>
      </c>
      <c r="J340" s="343" t="s">
        <v>1612</v>
      </c>
      <c r="K340" s="345">
        <v>42186</v>
      </c>
      <c r="L340" s="250" t="s">
        <v>1759</v>
      </c>
      <c r="M340" s="233">
        <v>1</v>
      </c>
      <c r="N340" s="508"/>
      <c r="O340" s="233">
        <v>1</v>
      </c>
      <c r="P340" s="993"/>
      <c r="Q340" s="346" t="s">
        <v>6</v>
      </c>
      <c r="R340" s="261">
        <v>22.5</v>
      </c>
      <c r="S340" s="348"/>
      <c r="T340" s="348"/>
      <c r="U340" s="852" t="s">
        <v>816</v>
      </c>
      <c r="V340" s="996"/>
      <c r="W340" s="986"/>
      <c r="Y340" s="340" t="str">
        <f t="shared" si="7"/>
        <v>Муниципальный округ Шатура</v>
      </c>
      <c r="AC340"/>
    </row>
    <row r="341" spans="2:29" ht="54.75" customHeight="1">
      <c r="B341" s="1021"/>
      <c r="C341" s="1001"/>
      <c r="D341" s="1006"/>
      <c r="E341" s="1001"/>
      <c r="F341" s="343" t="s">
        <v>733</v>
      </c>
      <c r="G341" s="344" t="s">
        <v>1806</v>
      </c>
      <c r="H341" s="343" t="s">
        <v>1409</v>
      </c>
      <c r="I341" s="343" t="s">
        <v>1469</v>
      </c>
      <c r="J341" s="343" t="s">
        <v>958</v>
      </c>
      <c r="K341" s="345">
        <v>42460</v>
      </c>
      <c r="L341" s="250" t="s">
        <v>1759</v>
      </c>
      <c r="M341" s="233">
        <v>1</v>
      </c>
      <c r="N341" s="508"/>
      <c r="O341" s="233">
        <v>1</v>
      </c>
      <c r="P341" s="993"/>
      <c r="Q341" s="346" t="s">
        <v>6</v>
      </c>
      <c r="R341" s="347">
        <v>9.6999999999999993</v>
      </c>
      <c r="S341" s="348"/>
      <c r="T341" s="348"/>
      <c r="U341" s="328" t="s">
        <v>1334</v>
      </c>
      <c r="V341" s="996"/>
      <c r="W341" s="986"/>
      <c r="Y341" s="340" t="str">
        <f t="shared" si="7"/>
        <v>Муниципальный округ Шатура</v>
      </c>
      <c r="AC341"/>
    </row>
    <row r="342" spans="2:29" ht="52.5" customHeight="1">
      <c r="B342" s="1021"/>
      <c r="C342" s="1001"/>
      <c r="D342" s="1006"/>
      <c r="E342" s="1001"/>
      <c r="F342" s="343" t="s">
        <v>733</v>
      </c>
      <c r="G342" s="344" t="s">
        <v>1004</v>
      </c>
      <c r="H342" s="416" t="s">
        <v>1408</v>
      </c>
      <c r="I342" s="343" t="s">
        <v>1469</v>
      </c>
      <c r="J342" s="343" t="s">
        <v>1613</v>
      </c>
      <c r="K342" s="345">
        <v>43007</v>
      </c>
      <c r="L342" s="250" t="s">
        <v>1759</v>
      </c>
      <c r="M342" s="224">
        <v>1</v>
      </c>
      <c r="N342" s="509"/>
      <c r="O342" s="224">
        <v>1</v>
      </c>
      <c r="P342" s="993"/>
      <c r="Q342" s="346" t="s">
        <v>6</v>
      </c>
      <c r="R342" s="347">
        <v>10.8</v>
      </c>
      <c r="S342" s="348"/>
      <c r="T342" s="348"/>
      <c r="U342" s="328" t="s">
        <v>816</v>
      </c>
      <c r="V342" s="996"/>
      <c r="W342" s="986"/>
      <c r="Y342" s="340" t="str">
        <f t="shared" si="7"/>
        <v>Муниципальный округ Шатура</v>
      </c>
      <c r="AC342"/>
    </row>
    <row r="343" spans="2:29" ht="72" customHeight="1">
      <c r="B343" s="1021"/>
      <c r="C343" s="1001"/>
      <c r="D343" s="1006"/>
      <c r="E343" s="1001"/>
      <c r="F343" s="343" t="s">
        <v>733</v>
      </c>
      <c r="G343" s="344" t="s">
        <v>1005</v>
      </c>
      <c r="H343" s="416" t="s">
        <v>1408</v>
      </c>
      <c r="I343" s="343" t="s">
        <v>1469</v>
      </c>
      <c r="J343" s="343" t="s">
        <v>957</v>
      </c>
      <c r="K343" s="345">
        <v>42186</v>
      </c>
      <c r="L343" s="250" t="s">
        <v>1759</v>
      </c>
      <c r="M343" s="224">
        <v>1</v>
      </c>
      <c r="N343" s="509"/>
      <c r="O343" s="224">
        <v>1</v>
      </c>
      <c r="P343" s="993"/>
      <c r="Q343" s="346" t="s">
        <v>6</v>
      </c>
      <c r="R343" s="347">
        <v>15.7</v>
      </c>
      <c r="S343" s="348"/>
      <c r="T343" s="348"/>
      <c r="U343" s="320" t="s">
        <v>820</v>
      </c>
      <c r="V343" s="996"/>
      <c r="W343" s="986"/>
      <c r="Y343" s="340" t="str">
        <f t="shared" si="7"/>
        <v>Муниципальный округ Шатура</v>
      </c>
      <c r="AC343"/>
    </row>
    <row r="344" spans="2:29" ht="79.5" customHeight="1">
      <c r="B344" s="1021"/>
      <c r="C344" s="1001"/>
      <c r="D344" s="1006"/>
      <c r="E344" s="1001"/>
      <c r="F344" s="343" t="s">
        <v>733</v>
      </c>
      <c r="G344" s="344" t="s">
        <v>1410</v>
      </c>
      <c r="H344" s="343" t="s">
        <v>1407</v>
      </c>
      <c r="I344" s="343" t="s">
        <v>1469</v>
      </c>
      <c r="J344" s="343" t="s">
        <v>1614</v>
      </c>
      <c r="K344" s="345">
        <v>42186</v>
      </c>
      <c r="L344" s="565" t="s">
        <v>1759</v>
      </c>
      <c r="M344" s="346">
        <v>1</v>
      </c>
      <c r="N344" s="519"/>
      <c r="O344" s="346">
        <v>1</v>
      </c>
      <c r="P344" s="993"/>
      <c r="Q344" s="346" t="s">
        <v>6</v>
      </c>
      <c r="R344" s="347">
        <v>11</v>
      </c>
      <c r="S344" s="348"/>
      <c r="T344" s="348"/>
      <c r="U344" s="328" t="s">
        <v>820</v>
      </c>
      <c r="V344" s="996"/>
      <c r="W344" s="986"/>
      <c r="Y344" s="340" t="str">
        <f t="shared" si="7"/>
        <v>Муниципальный округ Шатура</v>
      </c>
      <c r="AC344"/>
    </row>
    <row r="345" spans="2:29" ht="81.75" customHeight="1">
      <c r="B345" s="1021"/>
      <c r="C345" s="1001"/>
      <c r="D345" s="1006"/>
      <c r="E345" s="1001"/>
      <c r="F345" s="343" t="s">
        <v>1216</v>
      </c>
      <c r="G345" s="344" t="s">
        <v>1495</v>
      </c>
      <c r="H345" s="343" t="s">
        <v>1409</v>
      </c>
      <c r="I345" s="343" t="s">
        <v>1469</v>
      </c>
      <c r="J345" s="343" t="s">
        <v>1615</v>
      </c>
      <c r="K345" s="250">
        <v>42186</v>
      </c>
      <c r="L345" s="308" t="s">
        <v>1759</v>
      </c>
      <c r="M345" s="527"/>
      <c r="N345" s="527"/>
      <c r="O345" s="527">
        <v>1</v>
      </c>
      <c r="P345" s="993"/>
      <c r="Q345" s="346" t="s">
        <v>6</v>
      </c>
      <c r="R345" s="347"/>
      <c r="S345" s="348"/>
      <c r="T345" s="348"/>
      <c r="U345" s="328" t="s">
        <v>820</v>
      </c>
      <c r="V345" s="996"/>
      <c r="W345" s="986"/>
      <c r="Y345" s="340" t="str">
        <f t="shared" si="7"/>
        <v>Муниципальный округ Шатура</v>
      </c>
      <c r="AC345"/>
    </row>
    <row r="346" spans="2:29" ht="76.5" customHeight="1">
      <c r="B346" s="1021"/>
      <c r="C346" s="1001"/>
      <c r="D346" s="1006"/>
      <c r="E346" s="1001"/>
      <c r="F346" s="343" t="s">
        <v>732</v>
      </c>
      <c r="G346" s="344" t="s">
        <v>1047</v>
      </c>
      <c r="H346" s="343" t="s">
        <v>1407</v>
      </c>
      <c r="I346" s="343" t="s">
        <v>1469</v>
      </c>
      <c r="J346" s="343" t="s">
        <v>1616</v>
      </c>
      <c r="K346" s="250">
        <v>41971</v>
      </c>
      <c r="L346" s="308" t="s">
        <v>1759</v>
      </c>
      <c r="M346" s="717">
        <v>5</v>
      </c>
      <c r="N346" s="679"/>
      <c r="O346" s="679">
        <v>2</v>
      </c>
      <c r="P346" s="993"/>
      <c r="Q346" s="346" t="s">
        <v>6</v>
      </c>
      <c r="R346" s="347">
        <v>82.8</v>
      </c>
      <c r="S346" s="348" t="s">
        <v>611</v>
      </c>
      <c r="T346" s="348" t="s">
        <v>773</v>
      </c>
      <c r="U346" s="320" t="s">
        <v>31</v>
      </c>
      <c r="V346" s="996"/>
      <c r="W346" s="986"/>
      <c r="Y346" s="340" t="str">
        <f t="shared" si="7"/>
        <v>Муниципальный округ Шатура</v>
      </c>
      <c r="AC346"/>
    </row>
    <row r="347" spans="2:29" ht="54" customHeight="1">
      <c r="B347" s="1021"/>
      <c r="C347" s="1001"/>
      <c r="D347" s="1006"/>
      <c r="E347" s="1001"/>
      <c r="F347" s="343" t="s">
        <v>1765</v>
      </c>
      <c r="G347" s="344" t="s">
        <v>1688</v>
      </c>
      <c r="H347" s="343" t="s">
        <v>1407</v>
      </c>
      <c r="I347" s="343" t="s">
        <v>1469</v>
      </c>
      <c r="J347" s="343" t="s">
        <v>1690</v>
      </c>
      <c r="K347" s="250">
        <v>44958</v>
      </c>
      <c r="L347" s="308"/>
      <c r="M347" s="717">
        <v>1</v>
      </c>
      <c r="N347" s="679"/>
      <c r="O347" s="679"/>
      <c r="P347" s="993"/>
      <c r="Q347" s="346" t="s">
        <v>6</v>
      </c>
      <c r="R347" s="347"/>
      <c r="S347" s="348"/>
      <c r="T347" s="348"/>
      <c r="U347" s="320" t="s">
        <v>1692</v>
      </c>
      <c r="V347" s="996"/>
      <c r="W347" s="986"/>
      <c r="Y347" s="340" t="str">
        <f t="shared" si="7"/>
        <v>Муниципальный округ Шатура</v>
      </c>
      <c r="AC347"/>
    </row>
    <row r="348" spans="2:29" ht="34.5" customHeight="1">
      <c r="B348" s="1100"/>
      <c r="C348" s="1005"/>
      <c r="D348" s="1056"/>
      <c r="E348" s="1005"/>
      <c r="F348" s="343" t="s">
        <v>1765</v>
      </c>
      <c r="G348" s="344" t="s">
        <v>1689</v>
      </c>
      <c r="H348" s="343" t="s">
        <v>1407</v>
      </c>
      <c r="I348" s="343" t="s">
        <v>1469</v>
      </c>
      <c r="J348" s="343" t="s">
        <v>1691</v>
      </c>
      <c r="K348" s="250">
        <v>45536</v>
      </c>
      <c r="L348" s="308"/>
      <c r="M348" s="835">
        <v>1</v>
      </c>
      <c r="N348" s="785"/>
      <c r="O348" s="785"/>
      <c r="P348" s="994"/>
      <c r="Q348" s="346" t="s">
        <v>6</v>
      </c>
      <c r="R348" s="347"/>
      <c r="S348" s="348"/>
      <c r="T348" s="348"/>
      <c r="U348" s="320" t="s">
        <v>1693</v>
      </c>
      <c r="V348" s="996"/>
      <c r="W348" s="986"/>
      <c r="Y348" s="340" t="str">
        <f t="shared" si="7"/>
        <v>Муниципальный округ Шатура</v>
      </c>
      <c r="AC348"/>
    </row>
    <row r="349" spans="2:29" ht="15" customHeight="1">
      <c r="B349" s="620" t="s">
        <v>1642</v>
      </c>
      <c r="C349" s="620"/>
      <c r="D349" s="659">
        <f>D350</f>
        <v>29919</v>
      </c>
      <c r="E349" s="620"/>
      <c r="F349" s="660"/>
      <c r="G349" s="661"/>
      <c r="H349" s="662"/>
      <c r="I349" s="662"/>
      <c r="J349" s="662"/>
      <c r="K349" s="662"/>
      <c r="L349" s="620"/>
      <c r="M349" s="664">
        <f>SUMIF(Q350:Q350,"действующий",M350:M350)+SUMIF(Q350:Q350,"планируемый к открытию",M350:M350)</f>
        <v>6</v>
      </c>
      <c r="N349" s="664">
        <f>SUMIF(Q350:Q350,"действующий",N350:N350)+SUMIF(Q350:Q350,"планируемый к открытию",N350:N350)</f>
        <v>0</v>
      </c>
      <c r="O349" s="664">
        <f>SUMIF(Q350:Q350,"действующий",O350:O350)+SUMIF(Q350:Q350,"планируемый к открытию",O350:O350)</f>
        <v>3</v>
      </c>
      <c r="P349" s="832">
        <f>SUM(P350:P350)</f>
        <v>0</v>
      </c>
      <c r="Q349" s="660"/>
      <c r="R349" s="660"/>
      <c r="S349" s="660"/>
      <c r="T349" s="660"/>
      <c r="U349" s="660"/>
      <c r="V349" s="836">
        <f>W349/D349</f>
        <v>1</v>
      </c>
      <c r="W349" s="837">
        <f>W350</f>
        <v>29919</v>
      </c>
      <c r="Y349" s="340" t="str">
        <f t="shared" si="7"/>
        <v/>
      </c>
      <c r="AC349"/>
    </row>
    <row r="350" spans="2:29" ht="141" customHeight="1">
      <c r="B350" s="512">
        <f>B338+1</f>
        <v>54</v>
      </c>
      <c r="C350" s="517" t="s">
        <v>1656</v>
      </c>
      <c r="D350" s="467">
        <v>29919</v>
      </c>
      <c r="E350" s="517" t="s">
        <v>1809</v>
      </c>
      <c r="F350" s="343" t="s">
        <v>732</v>
      </c>
      <c r="G350" s="344" t="s">
        <v>1814</v>
      </c>
      <c r="H350" s="343" t="s">
        <v>1273</v>
      </c>
      <c r="I350" s="343" t="s">
        <v>1337</v>
      </c>
      <c r="J350" s="343" t="s">
        <v>1617</v>
      </c>
      <c r="K350" s="250">
        <v>42347</v>
      </c>
      <c r="L350" s="308" t="s">
        <v>1759</v>
      </c>
      <c r="M350" s="696">
        <v>6</v>
      </c>
      <c r="N350" s="781"/>
      <c r="O350" s="781">
        <v>3</v>
      </c>
      <c r="P350" s="466" t="str">
        <f>IF(V350&lt;1,ROUNDUP((D350-W350)/5000,0),"")</f>
        <v/>
      </c>
      <c r="Q350" s="346" t="s">
        <v>6</v>
      </c>
      <c r="R350" s="347">
        <v>93.72</v>
      </c>
      <c r="S350" s="348" t="s">
        <v>610</v>
      </c>
      <c r="T350" s="348" t="s">
        <v>773</v>
      </c>
      <c r="U350" s="320" t="s">
        <v>31</v>
      </c>
      <c r="V350" s="779">
        <f>W350/D350</f>
        <v>1</v>
      </c>
      <c r="W350" s="776">
        <f>IF(SUMIF(Q350:Q350,"действующий",M350:M350)*5000/D350&gt;1,D350,SUMIF(Q350:Q350,"действующий",M350:M350)*5000)</f>
        <v>29919</v>
      </c>
      <c r="Y350" s="340" t="str">
        <f t="shared" si="7"/>
        <v>Муниципальный округ Шаховская</v>
      </c>
      <c r="AC350"/>
    </row>
    <row r="351" spans="2:29" ht="15" customHeight="1">
      <c r="B351" s="205" t="s">
        <v>851</v>
      </c>
      <c r="C351" s="206"/>
      <c r="D351" s="207">
        <f>SUM(D352:D361)</f>
        <v>223423</v>
      </c>
      <c r="E351" s="206"/>
      <c r="F351" s="426"/>
      <c r="G351" s="327"/>
      <c r="H351" s="475"/>
      <c r="I351" s="475"/>
      <c r="J351" s="475"/>
      <c r="K351" s="475"/>
      <c r="L351" s="302"/>
      <c r="M351" s="208">
        <f>SUMIF(Q352:Q361,"действующий",M352:M361)+SUMIF(Q352:Q361,"планируемый к открытию",M352:M361)</f>
        <v>45</v>
      </c>
      <c r="N351" s="295">
        <f>SUMIF(Q352:Q361,"действующий",N352:N361)+SUMIF(Q352:Q361,"планируемый к открытию",N352:N361)</f>
        <v>3</v>
      </c>
      <c r="O351" s="295">
        <f>SUMIF(Q352:Q361,"действующий",O352:O361)+SUMIF(Q352:Q361,"планируемый к открытию",O352:O361)</f>
        <v>20</v>
      </c>
      <c r="P351" s="295" t="str">
        <f>P352</f>
        <v>0</v>
      </c>
      <c r="Q351" s="208"/>
      <c r="R351" s="211"/>
      <c r="S351" s="211"/>
      <c r="T351" s="211"/>
      <c r="U351" s="824"/>
      <c r="V351" s="826">
        <f>W351/D351</f>
        <v>1</v>
      </c>
      <c r="W351" s="827">
        <f>SUM(W352:W361)</f>
        <v>223423</v>
      </c>
      <c r="Y351" s="340" t="str">
        <f t="shared" si="7"/>
        <v/>
      </c>
      <c r="AC351"/>
    </row>
    <row r="352" spans="2:29" ht="72" customHeight="1">
      <c r="B352" s="1020">
        <f>B350+1</f>
        <v>55</v>
      </c>
      <c r="C352" s="1000" t="s">
        <v>1130</v>
      </c>
      <c r="D352" s="1023">
        <v>223423</v>
      </c>
      <c r="E352" s="1000" t="s">
        <v>1091</v>
      </c>
      <c r="F352" s="343" t="s">
        <v>732</v>
      </c>
      <c r="G352" s="344" t="s">
        <v>925</v>
      </c>
      <c r="H352" s="416" t="s">
        <v>1318</v>
      </c>
      <c r="I352" s="416" t="s">
        <v>525</v>
      </c>
      <c r="J352" s="416" t="s">
        <v>526</v>
      </c>
      <c r="K352" s="269">
        <v>41998</v>
      </c>
      <c r="L352" s="752" t="s">
        <v>1759</v>
      </c>
      <c r="M352" s="424">
        <v>29</v>
      </c>
      <c r="N352" s="786">
        <v>1</v>
      </c>
      <c r="O352" s="786">
        <v>10</v>
      </c>
      <c r="P352" s="1026" t="str">
        <f>IF(SUMIF(Q352:Q361,"действующий",M352:M361)-CEILING(D352/5000,1)&lt;0,CEILING(D352/5000,1)-SUMIF(Q352:Q361,"действующий",M352:M361),"0")</f>
        <v>0</v>
      </c>
      <c r="Q352" s="346" t="s">
        <v>6</v>
      </c>
      <c r="R352" s="350">
        <v>290</v>
      </c>
      <c r="S352" s="348" t="s">
        <v>610</v>
      </c>
      <c r="T352" s="348" t="s">
        <v>773</v>
      </c>
      <c r="U352" s="320" t="s">
        <v>31</v>
      </c>
      <c r="V352" s="996">
        <f>W352/D352</f>
        <v>1</v>
      </c>
      <c r="W352" s="986">
        <f>IF(SUMIF(Q352:Q361,"действующий",M352:M361)*5000/D352&gt;1,D352,SUMIF(Q352:Q361,"действующий",M352:M361)*5000)</f>
        <v>223423</v>
      </c>
      <c r="Y352" s="340" t="str">
        <f t="shared" si="7"/>
        <v>Городской округ Щёлково</v>
      </c>
      <c r="AC352"/>
    </row>
    <row r="353" spans="2:29" ht="72" customHeight="1">
      <c r="B353" s="1021"/>
      <c r="C353" s="1001"/>
      <c r="D353" s="1024"/>
      <c r="E353" s="1001"/>
      <c r="F353" s="416" t="s">
        <v>733</v>
      </c>
      <c r="G353" s="344" t="s">
        <v>1378</v>
      </c>
      <c r="H353" s="416" t="s">
        <v>1318</v>
      </c>
      <c r="I353" s="416" t="s">
        <v>525</v>
      </c>
      <c r="J353" s="416" t="s">
        <v>839</v>
      </c>
      <c r="K353" s="306">
        <v>43252</v>
      </c>
      <c r="L353" s="752" t="s">
        <v>1759</v>
      </c>
      <c r="M353" s="492">
        <v>1</v>
      </c>
      <c r="N353" s="516"/>
      <c r="O353" s="516">
        <v>1</v>
      </c>
      <c r="P353" s="1026"/>
      <c r="Q353" s="503" t="s">
        <v>6</v>
      </c>
      <c r="R353" s="356">
        <v>35.5</v>
      </c>
      <c r="S353" s="348"/>
      <c r="T353" s="348"/>
      <c r="U353" s="320" t="s">
        <v>820</v>
      </c>
      <c r="V353" s="996"/>
      <c r="W353" s="986"/>
      <c r="Y353" s="340" t="str">
        <f t="shared" si="7"/>
        <v>Городской округ Щёлково</v>
      </c>
      <c r="AC353"/>
    </row>
    <row r="354" spans="2:29" ht="72" customHeight="1">
      <c r="B354" s="1021"/>
      <c r="C354" s="1001"/>
      <c r="D354" s="1024"/>
      <c r="E354" s="1001"/>
      <c r="F354" s="406" t="s">
        <v>732</v>
      </c>
      <c r="G354" s="355" t="s">
        <v>897</v>
      </c>
      <c r="H354" s="406" t="s">
        <v>1318</v>
      </c>
      <c r="I354" s="406" t="s">
        <v>525</v>
      </c>
      <c r="J354" s="406" t="s">
        <v>527</v>
      </c>
      <c r="K354" s="266">
        <v>42369</v>
      </c>
      <c r="L354" s="266" t="s">
        <v>1759</v>
      </c>
      <c r="M354" s="407">
        <v>7</v>
      </c>
      <c r="N354" s="542"/>
      <c r="O354" s="509">
        <v>3</v>
      </c>
      <c r="P354" s="1026"/>
      <c r="Q354" s="372" t="s">
        <v>6</v>
      </c>
      <c r="R354" s="329">
        <v>66.400000000000006</v>
      </c>
      <c r="S354" s="362" t="s">
        <v>609</v>
      </c>
      <c r="T354" s="362" t="s">
        <v>773</v>
      </c>
      <c r="U354" s="852" t="s">
        <v>31</v>
      </c>
      <c r="V354" s="996"/>
      <c r="W354" s="986"/>
      <c r="Y354" s="340" t="str">
        <f t="shared" si="7"/>
        <v>Городской округ Щёлково</v>
      </c>
      <c r="AC354"/>
    </row>
    <row r="355" spans="2:29" ht="60" customHeight="1">
      <c r="B355" s="1021"/>
      <c r="C355" s="1001"/>
      <c r="D355" s="1024"/>
      <c r="E355" s="1001"/>
      <c r="F355" s="298" t="s">
        <v>733</v>
      </c>
      <c r="G355" s="311" t="s">
        <v>898</v>
      </c>
      <c r="H355" s="423" t="s">
        <v>1319</v>
      </c>
      <c r="I355" s="423" t="s">
        <v>525</v>
      </c>
      <c r="J355" s="423" t="s">
        <v>531</v>
      </c>
      <c r="K355" s="380">
        <v>42248</v>
      </c>
      <c r="L355" s="380" t="s">
        <v>1759</v>
      </c>
      <c r="M355" s="420">
        <v>4</v>
      </c>
      <c r="N355" s="543"/>
      <c r="O355" s="519">
        <v>1</v>
      </c>
      <c r="P355" s="1026"/>
      <c r="Q355" s="407" t="s">
        <v>6</v>
      </c>
      <c r="R355" s="356">
        <v>18.899999999999999</v>
      </c>
      <c r="S355" s="348"/>
      <c r="T355" s="348"/>
      <c r="U355" s="320" t="s">
        <v>813</v>
      </c>
      <c r="V355" s="996"/>
      <c r="W355" s="986"/>
      <c r="Y355" s="340" t="str">
        <f t="shared" si="7"/>
        <v>Городской округ Щёлково</v>
      </c>
      <c r="AC355"/>
    </row>
    <row r="356" spans="2:29" ht="84" customHeight="1">
      <c r="B356" s="1021"/>
      <c r="C356" s="1001"/>
      <c r="D356" s="1024"/>
      <c r="E356" s="1001"/>
      <c r="F356" s="458" t="s">
        <v>733</v>
      </c>
      <c r="G356" s="216" t="s">
        <v>1379</v>
      </c>
      <c r="H356" s="406" t="s">
        <v>1319</v>
      </c>
      <c r="I356" s="459" t="s">
        <v>525</v>
      </c>
      <c r="J356" s="406" t="s">
        <v>987</v>
      </c>
      <c r="K356" s="716">
        <v>44228</v>
      </c>
      <c r="L356" s="270" t="s">
        <v>1759</v>
      </c>
      <c r="M356" s="407">
        <v>1</v>
      </c>
      <c r="N356" s="509"/>
      <c r="O356" s="509">
        <v>1</v>
      </c>
      <c r="P356" s="1026"/>
      <c r="Q356" s="260" t="s">
        <v>6</v>
      </c>
      <c r="R356" s="338">
        <v>2</v>
      </c>
      <c r="S356" s="348"/>
      <c r="T356" s="348"/>
      <c r="U356" s="320" t="s">
        <v>1440</v>
      </c>
      <c r="V356" s="996"/>
      <c r="W356" s="986"/>
      <c r="Y356" s="340" t="str">
        <f t="shared" si="7"/>
        <v>Городской округ Щёлково</v>
      </c>
      <c r="AC356"/>
    </row>
    <row r="357" spans="2:29" ht="60" customHeight="1">
      <c r="B357" s="1021"/>
      <c r="C357" s="1001"/>
      <c r="D357" s="1024"/>
      <c r="E357" s="1001"/>
      <c r="F357" s="343" t="s">
        <v>733</v>
      </c>
      <c r="G357" s="344" t="s">
        <v>1445</v>
      </c>
      <c r="H357" s="343" t="s">
        <v>1318</v>
      </c>
      <c r="I357" s="506" t="s">
        <v>525</v>
      </c>
      <c r="J357" s="343" t="s">
        <v>1446</v>
      </c>
      <c r="K357" s="552">
        <v>42248</v>
      </c>
      <c r="L357" s="266" t="s">
        <v>1759</v>
      </c>
      <c r="M357" s="508">
        <v>1</v>
      </c>
      <c r="N357" s="508"/>
      <c r="O357" s="508">
        <v>1</v>
      </c>
      <c r="P357" s="1026"/>
      <c r="Q357" s="346" t="s">
        <v>6</v>
      </c>
      <c r="R357" s="356">
        <v>4</v>
      </c>
      <c r="S357" s="348"/>
      <c r="T357" s="348"/>
      <c r="U357" s="320" t="s">
        <v>1449</v>
      </c>
      <c r="V357" s="996"/>
      <c r="W357" s="986"/>
      <c r="Y357" s="340" t="str">
        <f t="shared" si="7"/>
        <v>Городской округ Щёлково</v>
      </c>
      <c r="AC357"/>
    </row>
    <row r="358" spans="2:29" ht="48" customHeight="1">
      <c r="B358" s="1021"/>
      <c r="C358" s="1001"/>
      <c r="D358" s="1024"/>
      <c r="E358" s="1001"/>
      <c r="F358" s="343" t="s">
        <v>733</v>
      </c>
      <c r="G358" s="344" t="s">
        <v>1843</v>
      </c>
      <c r="H358" s="343" t="s">
        <v>1318</v>
      </c>
      <c r="I358" s="343" t="s">
        <v>525</v>
      </c>
      <c r="J358" s="343" t="s">
        <v>840</v>
      </c>
      <c r="K358" s="747">
        <v>42248</v>
      </c>
      <c r="L358" s="266" t="s">
        <v>1759</v>
      </c>
      <c r="M358" s="509">
        <v>1</v>
      </c>
      <c r="N358" s="509"/>
      <c r="O358" s="509">
        <v>1</v>
      </c>
      <c r="P358" s="1026"/>
      <c r="Q358" s="542" t="s">
        <v>6</v>
      </c>
      <c r="R358" s="356">
        <v>6.8</v>
      </c>
      <c r="S358" s="348"/>
      <c r="T358" s="348"/>
      <c r="U358" s="328" t="s">
        <v>900</v>
      </c>
      <c r="V358" s="996"/>
      <c r="W358" s="986"/>
      <c r="Y358" s="340" t="str">
        <f t="shared" si="7"/>
        <v>Городской округ Щёлково</v>
      </c>
      <c r="AC358"/>
    </row>
    <row r="359" spans="2:29" ht="72" customHeight="1">
      <c r="B359" s="1021"/>
      <c r="C359" s="1022"/>
      <c r="D359" s="1025"/>
      <c r="E359" s="1027"/>
      <c r="F359" s="343" t="s">
        <v>1216</v>
      </c>
      <c r="G359" s="344" t="s">
        <v>1269</v>
      </c>
      <c r="H359" s="343" t="s">
        <v>1318</v>
      </c>
      <c r="I359" s="343" t="s">
        <v>525</v>
      </c>
      <c r="J359" s="233" t="s">
        <v>1294</v>
      </c>
      <c r="K359" s="266">
        <v>44784</v>
      </c>
      <c r="L359" s="266" t="s">
        <v>1759</v>
      </c>
      <c r="M359" s="527"/>
      <c r="N359" s="527"/>
      <c r="O359" s="527">
        <v>2</v>
      </c>
      <c r="P359" s="1026"/>
      <c r="Q359" s="542" t="s">
        <v>6</v>
      </c>
      <c r="R359" s="356"/>
      <c r="S359" s="348"/>
      <c r="T359" s="348" t="s">
        <v>1270</v>
      </c>
      <c r="U359" s="328" t="s">
        <v>1493</v>
      </c>
      <c r="V359" s="996"/>
      <c r="W359" s="986"/>
      <c r="Y359" s="340" t="str">
        <f t="shared" si="7"/>
        <v>Городской округ Щёлково</v>
      </c>
      <c r="AC359"/>
    </row>
    <row r="360" spans="2:29" ht="72" customHeight="1">
      <c r="B360" s="1021"/>
      <c r="C360" s="1001"/>
      <c r="D360" s="1024"/>
      <c r="E360" s="1001"/>
      <c r="F360" s="343" t="s">
        <v>1773</v>
      </c>
      <c r="G360" s="344" t="s">
        <v>1380</v>
      </c>
      <c r="H360" s="343" t="s">
        <v>1318</v>
      </c>
      <c r="I360" s="343" t="s">
        <v>525</v>
      </c>
      <c r="J360" s="343" t="s">
        <v>1295</v>
      </c>
      <c r="K360" s="266">
        <v>44228</v>
      </c>
      <c r="L360" s="739" t="s">
        <v>1761</v>
      </c>
      <c r="M360" s="678"/>
      <c r="N360" s="678">
        <v>2</v>
      </c>
      <c r="O360" s="678"/>
      <c r="P360" s="1026"/>
      <c r="Q360" s="678" t="s">
        <v>6</v>
      </c>
      <c r="R360" s="487"/>
      <c r="S360" s="348"/>
      <c r="T360" s="348" t="s">
        <v>1137</v>
      </c>
      <c r="U360" s="328" t="s">
        <v>1211</v>
      </c>
      <c r="V360" s="996"/>
      <c r="W360" s="986"/>
      <c r="Y360" s="340" t="e">
        <f>IF($F360="","",IFERROR(LEFT(IF(#REF!="",$C360,#REF!),FIND("/",IF(#REF!="",$C360,#REF!))-1),#REF!))</f>
        <v>#REF!</v>
      </c>
      <c r="AC360"/>
    </row>
    <row r="361" spans="2:29" ht="36" customHeight="1">
      <c r="B361" s="1021"/>
      <c r="C361" s="1001"/>
      <c r="D361" s="1024"/>
      <c r="E361" s="1001"/>
      <c r="F361" s="343" t="s">
        <v>1765</v>
      </c>
      <c r="G361" s="344" t="s">
        <v>1694</v>
      </c>
      <c r="H361" s="343" t="s">
        <v>1318</v>
      </c>
      <c r="I361" s="343" t="s">
        <v>525</v>
      </c>
      <c r="J361" s="343"/>
      <c r="K361" s="364"/>
      <c r="L361" s="364"/>
      <c r="M361" s="509">
        <v>1</v>
      </c>
      <c r="N361" s="795"/>
      <c r="O361" s="795"/>
      <c r="P361" s="1026"/>
      <c r="Q361" s="463" t="s">
        <v>6</v>
      </c>
      <c r="R361" s="487"/>
      <c r="S361" s="348"/>
      <c r="T361" s="348"/>
      <c r="U361" s="328" t="s">
        <v>1695</v>
      </c>
      <c r="V361" s="996"/>
      <c r="W361" s="986"/>
      <c r="Y361" s="340" t="e">
        <f t="shared" si="7"/>
        <v>#REF!</v>
      </c>
      <c r="AC361"/>
    </row>
    <row r="362" spans="2:29" ht="15" customHeight="1">
      <c r="B362" s="335" t="s">
        <v>596</v>
      </c>
      <c r="C362" s="335"/>
      <c r="D362" s="336">
        <f>D363</f>
        <v>151989</v>
      </c>
      <c r="E362" s="335"/>
      <c r="F362" s="337"/>
      <c r="G362" s="469"/>
      <c r="H362" s="470"/>
      <c r="I362" s="470"/>
      <c r="J362" s="470"/>
      <c r="K362" s="471"/>
      <c r="L362" s="745"/>
      <c r="M362" s="807">
        <f>SUMIF(Q363:Q364,"действующий",M363:M364)+SUMIF(Q363:Q364,"планируемый к открытию",M363:M364)</f>
        <v>31</v>
      </c>
      <c r="N362" s="295">
        <f>SUMIF(Q363:Q364,"действующий",N363:N364)+SUMIF(Q363:Q364,"планируемый к открытию",N363:N364)</f>
        <v>3</v>
      </c>
      <c r="O362" s="295">
        <f>SUMIF(Q363:Q364,"действующий",O363:O364)+SUMIF(Q363:Q364,"планируемый к открытию",O363:O364)</f>
        <v>12</v>
      </c>
      <c r="P362" s="304" t="str">
        <f>P363</f>
        <v>0</v>
      </c>
      <c r="Q362" s="809"/>
      <c r="R362" s="337"/>
      <c r="S362" s="337"/>
      <c r="T362" s="337"/>
      <c r="U362" s="337"/>
      <c r="V362" s="826">
        <f>W362/D362</f>
        <v>1</v>
      </c>
      <c r="W362" s="553">
        <f>W363</f>
        <v>151989</v>
      </c>
      <c r="Y362" s="340" t="str">
        <f t="shared" si="7"/>
        <v/>
      </c>
      <c r="AC362"/>
    </row>
    <row r="363" spans="2:29" ht="94.5" customHeight="1">
      <c r="B363" s="1015">
        <f>B352+1</f>
        <v>56</v>
      </c>
      <c r="C363" s="1016" t="s">
        <v>1131</v>
      </c>
      <c r="D363" s="1008">
        <v>151989</v>
      </c>
      <c r="E363" s="1016" t="s">
        <v>1092</v>
      </c>
      <c r="F363" s="406" t="s">
        <v>732</v>
      </c>
      <c r="G363" s="355" t="s">
        <v>1003</v>
      </c>
      <c r="H363" s="406" t="s">
        <v>1210</v>
      </c>
      <c r="I363" s="406" t="s">
        <v>766</v>
      </c>
      <c r="J363" s="406" t="s">
        <v>1618</v>
      </c>
      <c r="K363" s="308">
        <v>41633</v>
      </c>
      <c r="L363" s="308" t="s">
        <v>1759</v>
      </c>
      <c r="M363" s="406">
        <v>16</v>
      </c>
      <c r="N363" s="782">
        <v>2</v>
      </c>
      <c r="O363" s="782">
        <v>6</v>
      </c>
      <c r="P363" s="1018" t="str">
        <f>IF(V363&lt;1,ROUNDUP((D363-W363)/5000,0),"0")</f>
        <v>0</v>
      </c>
      <c r="Q363" s="407" t="s">
        <v>6</v>
      </c>
      <c r="R363" s="356">
        <v>175</v>
      </c>
      <c r="S363" s="348" t="s">
        <v>611</v>
      </c>
      <c r="T363" s="348" t="s">
        <v>773</v>
      </c>
      <c r="U363" s="313" t="s">
        <v>31</v>
      </c>
      <c r="V363" s="1028">
        <f>W363/D363</f>
        <v>1</v>
      </c>
      <c r="W363" s="1002">
        <f>IF(SUMIF(Q363:Q364,"действующий",M363:M364)*5000/D363&gt;1,D363,SUMIF(Q363:Q364,"действующий",M363:M364)*5000)</f>
        <v>151989</v>
      </c>
      <c r="Y363" s="340" t="str">
        <f t="shared" si="7"/>
        <v>Городской округ Электросталь</v>
      </c>
      <c r="AC363"/>
    </row>
    <row r="364" spans="2:29" ht="98.25" customHeight="1">
      <c r="B364" s="1015"/>
      <c r="C364" s="1016"/>
      <c r="D364" s="1017"/>
      <c r="E364" s="1016"/>
      <c r="F364" s="508" t="s">
        <v>732</v>
      </c>
      <c r="G364" s="355" t="s">
        <v>1400</v>
      </c>
      <c r="H364" s="406" t="s">
        <v>1210</v>
      </c>
      <c r="I364" s="406" t="s">
        <v>766</v>
      </c>
      <c r="J364" s="406" t="s">
        <v>1619</v>
      </c>
      <c r="K364" s="308">
        <v>42363</v>
      </c>
      <c r="L364" s="308" t="s">
        <v>1759</v>
      </c>
      <c r="M364" s="508">
        <v>15</v>
      </c>
      <c r="N364" s="508">
        <v>1</v>
      </c>
      <c r="O364" s="508">
        <v>6</v>
      </c>
      <c r="P364" s="1019"/>
      <c r="Q364" s="407" t="s">
        <v>6</v>
      </c>
      <c r="R364" s="356">
        <v>160</v>
      </c>
      <c r="S364" s="348" t="s">
        <v>611</v>
      </c>
      <c r="T364" s="348" t="s">
        <v>773</v>
      </c>
      <c r="U364" s="313" t="s">
        <v>31</v>
      </c>
      <c r="V364" s="1029"/>
      <c r="W364" s="1003"/>
      <c r="Y364" s="340" t="str">
        <f t="shared" si="7"/>
        <v>Городской округ Электросталь</v>
      </c>
    </row>
    <row r="365" spans="2:29" ht="36" customHeight="1">
      <c r="B365" s="272"/>
      <c r="C365" s="272"/>
      <c r="D365" s="272"/>
      <c r="E365" s="272"/>
      <c r="F365" s="521" t="s">
        <v>1214</v>
      </c>
      <c r="G365" s="521" t="s">
        <v>1213</v>
      </c>
      <c r="H365" s="272"/>
      <c r="I365" s="272"/>
      <c r="J365" s="272"/>
      <c r="K365" s="273"/>
      <c r="L365" s="273"/>
      <c r="M365" s="521" t="s">
        <v>1214</v>
      </c>
      <c r="N365" s="556" t="s">
        <v>1212</v>
      </c>
      <c r="O365" s="521" t="s">
        <v>1213</v>
      </c>
      <c r="P365" s="272"/>
      <c r="Q365" s="272"/>
      <c r="R365" s="272"/>
      <c r="S365" s="272"/>
      <c r="T365" s="272"/>
      <c r="U365" s="274"/>
      <c r="V365" s="272"/>
      <c r="W365" s="272"/>
    </row>
    <row r="366" spans="2:29" ht="15" customHeight="1">
      <c r="B366" s="272"/>
      <c r="C366" s="494" t="s">
        <v>732</v>
      </c>
      <c r="D366" s="272"/>
      <c r="E366" s="272"/>
      <c r="F366" s="272">
        <f>COUNTIF(F10:F364,"МФЦ")</f>
        <v>119</v>
      </c>
      <c r="G366" s="596">
        <f>F366+3</f>
        <v>122</v>
      </c>
      <c r="H366" s="272"/>
      <c r="I366" s="272"/>
      <c r="J366" s="272"/>
      <c r="K366" s="273"/>
      <c r="L366" s="273"/>
      <c r="M366" s="275">
        <f>SUMIFS(M10:M364,Q10:Q364,"действующий",F10:F364,"МФЦ")</f>
        <v>1554</v>
      </c>
      <c r="N366" s="555">
        <f>SUMIFS(M10:M364,Q10:Q364,"действующий",F10:F364,"МФЦ")+SUMIFS(M10:M364,Q10:Q364,"планируемый к открытию",F10:F364,"МФЦ.")</f>
        <v>1554</v>
      </c>
      <c r="O366" s="493">
        <f>M366+9</f>
        <v>1563</v>
      </c>
      <c r="P366" s="272"/>
      <c r="Q366" s="272"/>
      <c r="R366" s="272"/>
      <c r="S366" s="272"/>
      <c r="T366" s="272"/>
      <c r="U366" s="274"/>
      <c r="V366" s="272"/>
      <c r="W366" s="272"/>
    </row>
    <row r="367" spans="2:29" ht="15" customHeight="1">
      <c r="B367" s="276"/>
      <c r="C367" s="495" t="s">
        <v>733</v>
      </c>
      <c r="D367" s="276"/>
      <c r="E367" s="276"/>
      <c r="F367" s="276">
        <f>COUNTIF(F10:F364,"ТОСП")</f>
        <v>121</v>
      </c>
      <c r="G367" s="595">
        <f>F367-3</f>
        <v>118</v>
      </c>
      <c r="H367" s="276"/>
      <c r="I367" s="276"/>
      <c r="J367" s="276"/>
      <c r="K367" s="277"/>
      <c r="L367" s="277"/>
      <c r="M367" s="278">
        <f>SUMIFS(M10:M364,Q10:Q364,"действующий",F10:F364,"ТОСП")</f>
        <v>215</v>
      </c>
      <c r="N367" s="555">
        <f>SUMIFS(M10:M364,Q10:Q364,"действующий",F10:F364,"ТОСП")+SUMIFS(M10:M364,Q10:Q364,"планируемый к открытию",F10:F364,"ТОСП.")</f>
        <v>215</v>
      </c>
      <c r="O367" s="493">
        <f>M367-9</f>
        <v>206</v>
      </c>
      <c r="P367" s="276"/>
      <c r="Q367" s="276"/>
      <c r="R367" s="272"/>
      <c r="S367" s="272"/>
      <c r="T367" s="272"/>
      <c r="U367" s="274"/>
      <c r="V367" s="276"/>
      <c r="W367" s="276"/>
    </row>
    <row r="368" spans="2:29" ht="15" customHeight="1">
      <c r="B368" s="276"/>
      <c r="C368" s="495"/>
      <c r="D368" s="276"/>
      <c r="E368" s="276"/>
      <c r="F368" s="276"/>
      <c r="G368" s="274">
        <f>G366+G367-17</f>
        <v>223</v>
      </c>
      <c r="H368" s="276"/>
      <c r="I368" s="276"/>
      <c r="J368" s="276"/>
      <c r="K368" s="277"/>
      <c r="L368" s="277"/>
      <c r="M368" s="278">
        <f>SUM(M366:M367)</f>
        <v>1769</v>
      </c>
      <c r="N368" s="555">
        <f>SUM(N366:N367)</f>
        <v>1769</v>
      </c>
      <c r="O368" s="597">
        <f>SUM(O366:O367)</f>
        <v>1769</v>
      </c>
      <c r="P368" s="276"/>
      <c r="Q368" s="276"/>
      <c r="R368" s="272"/>
      <c r="S368" s="272"/>
      <c r="T368" s="272"/>
      <c r="U368" s="274"/>
      <c r="V368" s="276"/>
      <c r="W368" s="276"/>
    </row>
    <row r="369" spans="2:23" hidden="1">
      <c r="B369" s="276"/>
      <c r="C369" s="495"/>
      <c r="D369" s="276"/>
      <c r="E369" s="276"/>
      <c r="F369" s="276"/>
      <c r="G369" s="274"/>
      <c r="H369" s="276"/>
      <c r="I369" s="276"/>
      <c r="J369" s="276"/>
      <c r="K369" s="276"/>
      <c r="L369" s="276"/>
      <c r="M369" s="276"/>
      <c r="N369" s="276"/>
      <c r="O369" s="279"/>
      <c r="P369" s="276"/>
      <c r="Q369" s="276"/>
      <c r="R369" s="272"/>
      <c r="S369" s="272"/>
      <c r="T369" s="272"/>
      <c r="U369" s="274"/>
      <c r="V369" s="276"/>
      <c r="W369" s="276"/>
    </row>
    <row r="370" spans="2:23" hidden="1">
      <c r="B370" s="276"/>
      <c r="C370" s="495" t="s">
        <v>1216</v>
      </c>
      <c r="D370" s="276"/>
      <c r="E370" s="276"/>
      <c r="F370" s="276">
        <f>COUNTIF(F10:F364,"ОПС")</f>
        <v>42</v>
      </c>
      <c r="G370" s="274"/>
      <c r="H370" s="276"/>
      <c r="I370" s="276"/>
      <c r="J370" s="276"/>
      <c r="K370" s="276"/>
      <c r="L370" s="276"/>
      <c r="M370" s="276"/>
      <c r="N370" s="276"/>
      <c r="O370" s="275">
        <f>SUMIFS(O10:O364,Q10:Q364,"действующий",F10:F364,"ОПС")</f>
        <v>71</v>
      </c>
      <c r="P370" s="276"/>
      <c r="Q370" s="276"/>
      <c r="R370" s="272"/>
      <c r="S370" s="272"/>
      <c r="T370" s="272"/>
      <c r="U370" s="274"/>
      <c r="V370" s="276"/>
      <c r="W370" s="276"/>
    </row>
    <row r="371" spans="2:23" hidden="1">
      <c r="B371" s="276"/>
      <c r="C371" s="495" t="s">
        <v>732</v>
      </c>
      <c r="D371" s="276"/>
      <c r="E371" s="276"/>
      <c r="F371" s="276"/>
      <c r="G371" s="274"/>
      <c r="H371" s="276"/>
      <c r="I371" s="276"/>
      <c r="J371" s="276"/>
      <c r="K371" s="276"/>
      <c r="L371" s="276"/>
      <c r="M371" s="276"/>
      <c r="N371" s="276"/>
      <c r="O371" s="275">
        <f>SUMIFS(O10:O364,Q10:Q364,"действующий",F10:F364,"МФЦ")</f>
        <v>659</v>
      </c>
      <c r="P371" s="276"/>
      <c r="Q371" s="276"/>
      <c r="R371" s="272"/>
      <c r="S371" s="272"/>
      <c r="T371" s="272"/>
      <c r="U371" s="274"/>
      <c r="V371" s="276"/>
      <c r="W371" s="276"/>
    </row>
    <row r="372" spans="2:23" hidden="1">
      <c r="B372" s="276"/>
      <c r="C372" s="495" t="s">
        <v>733</v>
      </c>
      <c r="D372" s="276"/>
      <c r="E372" s="276"/>
      <c r="F372" s="276"/>
      <c r="G372" s="274"/>
      <c r="H372" s="276"/>
      <c r="I372" s="276"/>
      <c r="J372" s="276"/>
      <c r="K372" s="276"/>
      <c r="L372" s="276"/>
      <c r="M372" s="276"/>
      <c r="N372" s="276"/>
      <c r="O372" s="275">
        <f>SUMIFS(O10:O364,Q10:Q364,"действующий",F10:F364,"ТОСП")</f>
        <v>138</v>
      </c>
      <c r="P372" s="276"/>
      <c r="Q372" s="276"/>
      <c r="R372" s="272"/>
      <c r="S372" s="272"/>
      <c r="T372" s="272"/>
      <c r="U372" s="274"/>
      <c r="V372" s="276"/>
      <c r="W372" s="276"/>
    </row>
    <row r="373" spans="2:23" hidden="1">
      <c r="B373" s="276"/>
      <c r="C373" s="276"/>
      <c r="D373" s="276"/>
      <c r="E373" s="276"/>
      <c r="F373" s="276"/>
      <c r="G373" s="274"/>
      <c r="H373" s="276"/>
      <c r="I373" s="276"/>
      <c r="J373" s="276"/>
      <c r="K373" s="276"/>
      <c r="L373" s="276"/>
      <c r="M373" s="276"/>
      <c r="N373" s="276"/>
      <c r="O373" s="597">
        <f>SUM(O370:O372)</f>
        <v>868</v>
      </c>
      <c r="P373" s="276"/>
      <c r="Q373" s="276"/>
      <c r="R373" s="272"/>
      <c r="S373" s="272"/>
      <c r="T373" s="272"/>
      <c r="U373" s="274"/>
      <c r="V373" s="276"/>
      <c r="W373" s="276"/>
    </row>
    <row r="374" spans="2:23">
      <c r="E374" s="276"/>
    </row>
    <row r="375" spans="2:23">
      <c r="E375" s="276"/>
    </row>
    <row r="376" spans="2:23">
      <c r="E376" s="276"/>
    </row>
    <row r="377" spans="2:23">
      <c r="E377" s="276"/>
    </row>
    <row r="378" spans="2:23">
      <c r="E378" s="276"/>
    </row>
    <row r="379" spans="2:23">
      <c r="E379" s="276"/>
    </row>
  </sheetData>
  <dataConsolidate/>
  <mergeCells count="297">
    <mergeCell ref="V126:V130"/>
    <mergeCell ref="W126:W130"/>
    <mergeCell ref="V109:V112"/>
    <mergeCell ref="W109:W112"/>
    <mergeCell ref="V114:V124"/>
    <mergeCell ref="W114:W124"/>
    <mergeCell ref="D67:D71"/>
    <mergeCell ref="E45:E50"/>
    <mergeCell ref="V54:V61"/>
    <mergeCell ref="W54:W61"/>
    <mergeCell ref="V73:V74"/>
    <mergeCell ref="W73:W74"/>
    <mergeCell ref="V105:V107"/>
    <mergeCell ref="W105:W107"/>
    <mergeCell ref="E73:E74"/>
    <mergeCell ref="P67:P71"/>
    <mergeCell ref="V67:V71"/>
    <mergeCell ref="W67:W71"/>
    <mergeCell ref="V63:V65"/>
    <mergeCell ref="W63:W65"/>
    <mergeCell ref="V95:V103"/>
    <mergeCell ref="W95:W103"/>
    <mergeCell ref="D73:D74"/>
    <mergeCell ref="V76:V86"/>
    <mergeCell ref="B73:B74"/>
    <mergeCell ref="C73:C74"/>
    <mergeCell ref="B136:B144"/>
    <mergeCell ref="C136:C144"/>
    <mergeCell ref="B164:B167"/>
    <mergeCell ref="C164:C167"/>
    <mergeCell ref="B171:B183"/>
    <mergeCell ref="B105:B107"/>
    <mergeCell ref="C105:C107"/>
    <mergeCell ref="B132:B134"/>
    <mergeCell ref="C132:C134"/>
    <mergeCell ref="B148:B154"/>
    <mergeCell ref="C148:C154"/>
    <mergeCell ref="C171:C183"/>
    <mergeCell ref="B76:B86"/>
    <mergeCell ref="C76:C86"/>
    <mergeCell ref="B95:B103"/>
    <mergeCell ref="C95:C103"/>
    <mergeCell ref="B114:B124"/>
    <mergeCell ref="C114:C124"/>
    <mergeCell ref="N1:U2"/>
    <mergeCell ref="B338:B348"/>
    <mergeCell ref="C338:C348"/>
    <mergeCell ref="D338:D348"/>
    <mergeCell ref="W22:W35"/>
    <mergeCell ref="B41:B43"/>
    <mergeCell ref="C41:C43"/>
    <mergeCell ref="D41:D43"/>
    <mergeCell ref="P41:P43"/>
    <mergeCell ref="V41:V43"/>
    <mergeCell ref="W41:W43"/>
    <mergeCell ref="E41:E43"/>
    <mergeCell ref="B45:B50"/>
    <mergeCell ref="C45:C50"/>
    <mergeCell ref="D45:D50"/>
    <mergeCell ref="P45:P50"/>
    <mergeCell ref="V45:V50"/>
    <mergeCell ref="W45:W50"/>
    <mergeCell ref="B308:B310"/>
    <mergeCell ref="C308:C310"/>
    <mergeCell ref="B312:B315"/>
    <mergeCell ref="C312:C315"/>
    <mergeCell ref="B317:B320"/>
    <mergeCell ref="C317:C320"/>
    <mergeCell ref="B22:B35"/>
    <mergeCell ref="C22:C35"/>
    <mergeCell ref="D22:D35"/>
    <mergeCell ref="P22:P35"/>
    <mergeCell ref="V22:V35"/>
    <mergeCell ref="B3:W3"/>
    <mergeCell ref="B10:B20"/>
    <mergeCell ref="C10:C20"/>
    <mergeCell ref="D10:D20"/>
    <mergeCell ref="P10:P20"/>
    <mergeCell ref="V10:V20"/>
    <mergeCell ref="W10:W20"/>
    <mergeCell ref="E10:E20"/>
    <mergeCell ref="E22:E35"/>
    <mergeCell ref="B54:B61"/>
    <mergeCell ref="C54:C61"/>
    <mergeCell ref="D54:D61"/>
    <mergeCell ref="P54:P61"/>
    <mergeCell ref="E54:E61"/>
    <mergeCell ref="E67:E71"/>
    <mergeCell ref="B63:B65"/>
    <mergeCell ref="C63:C65"/>
    <mergeCell ref="D63:D65"/>
    <mergeCell ref="E63:E65"/>
    <mergeCell ref="P63:P65"/>
    <mergeCell ref="B67:B71"/>
    <mergeCell ref="C67:C71"/>
    <mergeCell ref="W76:W86"/>
    <mergeCell ref="P76:P86"/>
    <mergeCell ref="E95:E103"/>
    <mergeCell ref="E105:E107"/>
    <mergeCell ref="D105:D107"/>
    <mergeCell ref="P105:P107"/>
    <mergeCell ref="V88:V89"/>
    <mergeCell ref="W88:W89"/>
    <mergeCell ref="D109:D112"/>
    <mergeCell ref="P109:P112"/>
    <mergeCell ref="P95:P103"/>
    <mergeCell ref="D76:D86"/>
    <mergeCell ref="E76:E86"/>
    <mergeCell ref="D132:D134"/>
    <mergeCell ref="P132:P134"/>
    <mergeCell ref="V132:V134"/>
    <mergeCell ref="W132:W134"/>
    <mergeCell ref="E132:E134"/>
    <mergeCell ref="E136:E144"/>
    <mergeCell ref="P73:P74"/>
    <mergeCell ref="E109:E112"/>
    <mergeCell ref="B126:B130"/>
    <mergeCell ref="C126:C130"/>
    <mergeCell ref="D126:D130"/>
    <mergeCell ref="P126:P130"/>
    <mergeCell ref="B109:B112"/>
    <mergeCell ref="C109:C112"/>
    <mergeCell ref="B88:B89"/>
    <mergeCell ref="C88:C89"/>
    <mergeCell ref="D88:D89"/>
    <mergeCell ref="E88:E89"/>
    <mergeCell ref="P88:P89"/>
    <mergeCell ref="D114:D124"/>
    <mergeCell ref="P114:P124"/>
    <mergeCell ref="E126:E130"/>
    <mergeCell ref="E114:E124"/>
    <mergeCell ref="D95:D103"/>
    <mergeCell ref="D148:D154"/>
    <mergeCell ref="P148:P154"/>
    <mergeCell ref="V148:V154"/>
    <mergeCell ref="W148:W154"/>
    <mergeCell ref="E148:E154"/>
    <mergeCell ref="D136:D144"/>
    <mergeCell ref="P136:P144"/>
    <mergeCell ref="V136:V144"/>
    <mergeCell ref="W136:W144"/>
    <mergeCell ref="D164:D167"/>
    <mergeCell ref="P164:P167"/>
    <mergeCell ref="V164:V167"/>
    <mergeCell ref="W164:W167"/>
    <mergeCell ref="B158:B160"/>
    <mergeCell ref="C158:C160"/>
    <mergeCell ref="D158:D160"/>
    <mergeCell ref="P158:P160"/>
    <mergeCell ref="V158:V160"/>
    <mergeCell ref="W158:W160"/>
    <mergeCell ref="E164:E167"/>
    <mergeCell ref="E158:E160"/>
    <mergeCell ref="D171:D183"/>
    <mergeCell ref="P171:P183"/>
    <mergeCell ref="V171:V183"/>
    <mergeCell ref="W171:W183"/>
    <mergeCell ref="E181:E183"/>
    <mergeCell ref="E171:E180"/>
    <mergeCell ref="B190:B195"/>
    <mergeCell ref="C190:C195"/>
    <mergeCell ref="D190:D195"/>
    <mergeCell ref="P190:P195"/>
    <mergeCell ref="V190:V195"/>
    <mergeCell ref="W190:W195"/>
    <mergeCell ref="B185:B186"/>
    <mergeCell ref="C185:C186"/>
    <mergeCell ref="D185:D186"/>
    <mergeCell ref="P185:P186"/>
    <mergeCell ref="E185:E186"/>
    <mergeCell ref="E190:E195"/>
    <mergeCell ref="B206:B224"/>
    <mergeCell ref="C206:C224"/>
    <mergeCell ref="D206:D224"/>
    <mergeCell ref="P206:P224"/>
    <mergeCell ref="V206:V224"/>
    <mergeCell ref="W206:W224"/>
    <mergeCell ref="B197:B204"/>
    <mergeCell ref="C197:C204"/>
    <mergeCell ref="D197:D204"/>
    <mergeCell ref="P197:P204"/>
    <mergeCell ref="V197:V204"/>
    <mergeCell ref="E206:E224"/>
    <mergeCell ref="E197:E204"/>
    <mergeCell ref="B234:B237"/>
    <mergeCell ref="C234:C237"/>
    <mergeCell ref="D234:D237"/>
    <mergeCell ref="P234:P237"/>
    <mergeCell ref="V234:V237"/>
    <mergeCell ref="W234:W237"/>
    <mergeCell ref="B226:B232"/>
    <mergeCell ref="C226:C232"/>
    <mergeCell ref="D226:D232"/>
    <mergeCell ref="P226:P232"/>
    <mergeCell ref="E226:E232"/>
    <mergeCell ref="E234:E237"/>
    <mergeCell ref="B239:B250"/>
    <mergeCell ref="C239:C250"/>
    <mergeCell ref="D239:D250"/>
    <mergeCell ref="P239:P250"/>
    <mergeCell ref="V239:V250"/>
    <mergeCell ref="E252:E262"/>
    <mergeCell ref="E239:E250"/>
    <mergeCell ref="B264:B271"/>
    <mergeCell ref="C264:C271"/>
    <mergeCell ref="D264:D271"/>
    <mergeCell ref="P264:P271"/>
    <mergeCell ref="E264:E271"/>
    <mergeCell ref="B252:B262"/>
    <mergeCell ref="C252:C262"/>
    <mergeCell ref="D252:D262"/>
    <mergeCell ref="P252:P262"/>
    <mergeCell ref="V264:V271"/>
    <mergeCell ref="B302:B306"/>
    <mergeCell ref="C302:C306"/>
    <mergeCell ref="D275:D278"/>
    <mergeCell ref="P275:P278"/>
    <mergeCell ref="V275:V278"/>
    <mergeCell ref="D302:D306"/>
    <mergeCell ref="P302:P306"/>
    <mergeCell ref="V302:V306"/>
    <mergeCell ref="W280:W288"/>
    <mergeCell ref="B280:B288"/>
    <mergeCell ref="C280:C288"/>
    <mergeCell ref="D280:D288"/>
    <mergeCell ref="P280:P288"/>
    <mergeCell ref="V280:V288"/>
    <mergeCell ref="B292:B300"/>
    <mergeCell ref="C292:C300"/>
    <mergeCell ref="D292:D300"/>
    <mergeCell ref="P292:P300"/>
    <mergeCell ref="V292:V300"/>
    <mergeCell ref="W292:W300"/>
    <mergeCell ref="E280:E288"/>
    <mergeCell ref="B275:B278"/>
    <mergeCell ref="C275:C278"/>
    <mergeCell ref="W275:W278"/>
    <mergeCell ref="B331:B336"/>
    <mergeCell ref="C331:C336"/>
    <mergeCell ref="D331:D336"/>
    <mergeCell ref="P331:P336"/>
    <mergeCell ref="W317:W320"/>
    <mergeCell ref="D322:D327"/>
    <mergeCell ref="P322:P327"/>
    <mergeCell ref="V322:V327"/>
    <mergeCell ref="W322:W327"/>
    <mergeCell ref="V331:V336"/>
    <mergeCell ref="W331:W336"/>
    <mergeCell ref="D317:D320"/>
    <mergeCell ref="P317:P320"/>
    <mergeCell ref="V317:V320"/>
    <mergeCell ref="E331:E336"/>
    <mergeCell ref="E317:E320"/>
    <mergeCell ref="E322:E327"/>
    <mergeCell ref="C322:C327"/>
    <mergeCell ref="B322:B327"/>
    <mergeCell ref="B363:B364"/>
    <mergeCell ref="C363:C364"/>
    <mergeCell ref="D363:D364"/>
    <mergeCell ref="P363:P364"/>
    <mergeCell ref="B352:B361"/>
    <mergeCell ref="C352:C361"/>
    <mergeCell ref="D352:D361"/>
    <mergeCell ref="P352:P361"/>
    <mergeCell ref="V352:V361"/>
    <mergeCell ref="E352:E361"/>
    <mergeCell ref="E363:E364"/>
    <mergeCell ref="V363:V364"/>
    <mergeCell ref="W363:W364"/>
    <mergeCell ref="W352:W361"/>
    <mergeCell ref="W308:W310"/>
    <mergeCell ref="E338:E348"/>
    <mergeCell ref="D312:D315"/>
    <mergeCell ref="P312:P315"/>
    <mergeCell ref="V312:V315"/>
    <mergeCell ref="W312:W315"/>
    <mergeCell ref="D308:D310"/>
    <mergeCell ref="P308:P310"/>
    <mergeCell ref="V308:V310"/>
    <mergeCell ref="E308:E310"/>
    <mergeCell ref="E312:E315"/>
    <mergeCell ref="W264:W271"/>
    <mergeCell ref="W239:W250"/>
    <mergeCell ref="W197:W204"/>
    <mergeCell ref="V185:V186"/>
    <mergeCell ref="W185:W186"/>
    <mergeCell ref="E292:E300"/>
    <mergeCell ref="W302:W306"/>
    <mergeCell ref="P338:P348"/>
    <mergeCell ref="V338:V348"/>
    <mergeCell ref="W338:W348"/>
    <mergeCell ref="E302:E306"/>
    <mergeCell ref="V252:V262"/>
    <mergeCell ref="W252:W262"/>
    <mergeCell ref="E275:E278"/>
    <mergeCell ref="V226:V232"/>
    <mergeCell ref="W226:W232"/>
  </mergeCells>
  <conditionalFormatting sqref="F12:F19 F21:F24">
    <cfRule type="uniqueValues" dxfId="0" priority="9"/>
  </conditionalFormatting>
  <dataValidations count="3">
    <dataValidation type="list" allowBlank="1" showErrorMessage="1" sqref="Q37 Q52 Q88:Q89 Q93 Q188 Q273 Q329 Q312:Q315 Q185:Q186 Q39 Q158:Q160 Q146 Q350 Q109:Q112 Q162 Q197:Q204 Q164:Q167 Q290 Q132:Q134 Q91 Q292:Q300 Q264:Q271 Q156 Q331:Q336 Q317:Q320 Q363:Q364 Q22:Q35 Q105:Q107 Q275:Q278 Q41:Q43 Q73:Q74 Q67:Q71 Q308:Q310 Q148:Q154 Q76:Q86 Q302:Q306 Q234:Q237 Q126:Q130 Q45:Q50 Q95:Q103 Q226:Q232 Q190:Q195 Q63:Q65 Q280:Q288 Q352:Q361 Q338:Q348 Q252:Q262 Q322:Q327 Q206:Q224 Q169 Q171:Q183 Q114:Q124 Q239:Q250 Q54:Q61 Q10:Q20 Q136:Q144">
      <formula1>состояние</formula1>
    </dataValidation>
    <dataValidation type="list" allowBlank="1" showInputMessage="1" showErrorMessage="1" sqref="S37 S52 S93 S188 S273 S329 S132:S134 S39 S146 S312:S315 S158:S160 S350 S239:S250 S162 S197:S204 S109:S112 S164:S167 S185:S186 S290 S91 S292:S300 S88:S89 S264:S271 S317:S320 S363:S364 S22:S35 S105:S107 S275:S278 S41:S43 S73:S74 S67:S71 S308:S310 S148:S154 S76:S86 S45:S50 S234:S237 S126:S130 S302:S306 S95:S103 S226:S232 S156 S190:S195 S63:S65 S280:S288 S352:S361 S338:S348 S252:S262 S322:S327 S206:S224 S169 S171:S183 S331:S336 S114:S124 S54:S61 S10:S20 S136:S144">
      <formula1>здание</formula1>
    </dataValidation>
    <dataValidation type="list" allowBlank="1" showInputMessage="1" showErrorMessage="1" sqref="T37 T52 T88:T89 T93 T188 T273 T329 T132:T134 T312:T315 T39 T158:T160 T146 T350 T109:T112 T185:T186 T162 T164:T167 T290 T91 T292:T300 T264:T271 T317:T320 T363:T364 T22:T35 T197:T204 T105:T107 T275:T278 T41:T43 T73:T74 T67:T71 T308:T310 T148:T154 T76:T86 T45:T50 T234:T237 T126:T130 T302:T306 T95:T103 T226:T232 T156 T190:T195 T252:T262 T63:T65 T280:T288 T352:T361 T338:T348 T322:T327 T206:T224 T169 T171:T183 T331:T336 T114:T124 T239:T250 T54:T61 T10:T20 T136:T144">
      <formula1>коммерция</formula1>
    </dataValidation>
  </dataValidations>
  <hyperlinks>
    <hyperlink ref="I363" r:id="rId1"/>
    <hyperlink ref="I364" r:id="rId2"/>
    <hyperlink ref="I52" r:id="rId3"/>
    <hyperlink ref="I93" r:id="rId4" display="http://mfc-zvgorodokgo.ucoz.net/"/>
    <hyperlink ref="I114" r:id="rId5"/>
    <hyperlink ref="I58" r:id="rId6"/>
    <hyperlink ref="I146" r:id="rId7"/>
    <hyperlink ref="I164" r:id="rId8"/>
    <hyperlink ref="I169" r:id="rId9"/>
    <hyperlink ref="I275" r:id="rId10"/>
    <hyperlink ref="I105" r:id="rId11"/>
    <hyperlink ref="I160" r:id="rId12"/>
    <hyperlink ref="I188" r:id="rId13"/>
    <hyperlink ref="I197" r:id="rId14"/>
    <hyperlink ref="I302" r:id="rId15" display="http://www.mfcsmr.ru/"/>
    <hyperlink ref="I86" r:id="rId16"/>
    <hyperlink ref="I137" r:id="rId17"/>
    <hyperlink ref="I159" r:id="rId18"/>
    <hyperlink ref="I45" r:id="rId19" display="http://vosmfc.ru/"/>
    <hyperlink ref="I41" r:id="rId20"/>
    <hyperlink ref="I208" r:id="rId21"/>
    <hyperlink ref="I329" r:id="rId22"/>
    <hyperlink ref="I212" r:id="rId23"/>
    <hyperlink ref="I210" r:id="rId24"/>
    <hyperlink ref="I47" r:id="rId25" display="http://vosmfc.ru/"/>
    <hyperlink ref="I106" r:id="rId26"/>
    <hyperlink ref="I252" r:id="rId27"/>
    <hyperlink ref="I165:I167" r:id="rId28" display="http://луховицы-мфц.рф"/>
    <hyperlink ref="I309" r:id="rId29"/>
    <hyperlink ref="I308" r:id="rId30"/>
    <hyperlink ref="I199:I204" r:id="rId31" display="http://mfc-nf.ru/"/>
    <hyperlink ref="I149" r:id="rId32"/>
    <hyperlink ref="I200" r:id="rId33"/>
    <hyperlink ref="I322" r:id="rId34"/>
    <hyperlink ref="I136" r:id="rId35"/>
    <hyperlink ref="I139" r:id="rId36"/>
    <hyperlink ref="I142" r:id="rId37"/>
    <hyperlink ref="I138" r:id="rId38"/>
    <hyperlink ref="I140" r:id="rId39"/>
    <hyperlink ref="I141" r:id="rId40"/>
    <hyperlink ref="I143" r:id="rId41"/>
    <hyperlink ref="I325" r:id="rId42"/>
    <hyperlink ref="I327" r:id="rId43"/>
    <hyperlink ref="I42:I43" r:id="rId44" display="http://www.mfc-volokolamsk.ru/"/>
    <hyperlink ref="I116" r:id="rId45"/>
    <hyperlink ref="I144" r:id="rId46"/>
    <hyperlink ref="I76" r:id="rId47"/>
    <hyperlink ref="I193" r:id="rId48"/>
    <hyperlink ref="I107" r:id="rId49"/>
    <hyperlink ref="I118" r:id="rId50"/>
    <hyperlink ref="I119" r:id="rId51"/>
    <hyperlink ref="I120" r:id="rId52"/>
    <hyperlink ref="I122" r:id="rId53"/>
    <hyperlink ref="I121" r:id="rId54"/>
    <hyperlink ref="I123" r:id="rId55"/>
    <hyperlink ref="I124" r:id="rId56"/>
    <hyperlink ref="I77" r:id="rId57"/>
    <hyperlink ref="I78:I79" r:id="rId58" display="http://egoryevsk-mfc.ru"/>
    <hyperlink ref="I195" r:id="rId59"/>
    <hyperlink ref="I202" r:id="rId60"/>
    <hyperlink ref="I235" r:id="rId61"/>
    <hyperlink ref="I276" r:id="rId62"/>
    <hyperlink ref="I278" r:id="rId63"/>
    <hyperlink ref="I290" r:id="rId64"/>
    <hyperlink ref="I295" r:id="rId65"/>
    <hyperlink ref="I297" r:id="rId66"/>
    <hyperlink ref="I296" r:id="rId67"/>
    <hyperlink ref="I91" r:id="rId68"/>
    <hyperlink ref="I350" r:id="rId69"/>
    <hyperlink ref="I338" r:id="rId70" display="http://mfcshatura.ru/"/>
    <hyperlink ref="I80" r:id="rId71"/>
    <hyperlink ref="I81:I83" r:id="rId72" display="http://egoryevsk-mfc.ru"/>
    <hyperlink ref="I236" r:id="rId73"/>
    <hyperlink ref="I190" r:id="rId74"/>
    <hyperlink ref="I340:I348" r:id="rId75" display="http://mfcshatura.ru/"/>
    <hyperlink ref="I303:I306" r:id="rId76" display="http://www.mfcsmr.ru/"/>
    <hyperlink ref="I253:I254" r:id="rId77" display="http://мфц-пушкино.рф/"/>
    <hyperlink ref="I198" r:id="rId78"/>
    <hyperlink ref="I237" r:id="rId79"/>
    <hyperlink ref="I181" r:id="rId80"/>
    <hyperlink ref="I182" r:id="rId81"/>
    <hyperlink ref="I183" r:id="rId82"/>
    <hyperlink ref="I84" r:id="rId83"/>
    <hyperlink ref="I346" r:id="rId84" display="http://mfcshatura.ru/"/>
    <hyperlink ref="I347" r:id="rId85" display="http://mfcshatura.ru/"/>
    <hyperlink ref="I293" r:id="rId86"/>
    <hyperlink ref="I85" r:id="rId87"/>
    <hyperlink ref="I277" r:id="rId88"/>
    <hyperlink ref="I326" r:id="rId89"/>
    <hyperlink ref="I117" r:id="rId90"/>
    <hyperlink ref="I192" r:id="rId91"/>
    <hyperlink ref="I203" r:id="rId92"/>
    <hyperlink ref="I331" r:id="rId93"/>
    <hyperlink ref="I339:I340" r:id="rId94" display="http://mfcshatura.ru/"/>
    <hyperlink ref="I115" r:id="rId95"/>
    <hyperlink ref="I10" r:id="rId96"/>
    <hyperlink ref="I11:I20" r:id="rId97" display="https://bmfc-t.ru/"/>
    <hyperlink ref="I132" r:id="rId98"/>
    <hyperlink ref="I133:I134" r:id="rId99" display="https://mfc-kotelnikigo.ru/"/>
  </hyperlinks>
  <pageMargins left="0.11811023622047245" right="0" top="0" bottom="0" header="0.31496062992125984" footer="0.31496062992125984"/>
  <pageSetup paperSize="9" scale="70" fitToHeight="0" orientation="portrait" r:id="rId1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417"/>
  <sheetViews>
    <sheetView zoomScaleNormal="100" zoomScalePageLayoutView="12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E16" sqref="E16"/>
    </sheetView>
  </sheetViews>
  <sheetFormatPr defaultColWidth="8.85546875" defaultRowHeight="15"/>
  <cols>
    <col min="1" max="1" width="6" style="387" customWidth="1"/>
    <col min="2" max="2" width="24.28515625" style="387" customWidth="1"/>
    <col min="3" max="4" width="18" style="387" customWidth="1"/>
    <col min="5" max="5" width="18.140625" style="387" customWidth="1"/>
    <col min="6" max="6" width="23.28515625" style="387" customWidth="1"/>
    <col min="7" max="7" width="11.7109375" style="387" customWidth="1"/>
    <col min="8" max="8" width="95.85546875" style="387" customWidth="1"/>
    <col min="9" max="9" width="30.7109375" style="387" customWidth="1"/>
    <col min="10" max="57" width="8.85546875" style="387"/>
    <col min="58" max="16384" width="8.85546875" style="384"/>
  </cols>
  <sheetData>
    <row r="1" spans="1:57" ht="45">
      <c r="A1" s="384"/>
      <c r="B1" s="374" t="s">
        <v>732</v>
      </c>
      <c r="C1" s="375" t="s">
        <v>767</v>
      </c>
      <c r="D1" s="375" t="s">
        <v>905</v>
      </c>
      <c r="E1" s="375" t="s">
        <v>906</v>
      </c>
      <c r="F1" s="375" t="s">
        <v>907</v>
      </c>
      <c r="G1" s="376" t="s">
        <v>782</v>
      </c>
      <c r="H1" s="377" t="s">
        <v>12</v>
      </c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  <c r="V1" s="384"/>
      <c r="W1" s="384"/>
      <c r="X1" s="384"/>
      <c r="Y1" s="384"/>
      <c r="Z1" s="384"/>
      <c r="AA1" s="384"/>
      <c r="AB1" s="384"/>
      <c r="AC1" s="384"/>
      <c r="AD1" s="384"/>
      <c r="AE1" s="384"/>
      <c r="AF1" s="384"/>
      <c r="AG1" s="384"/>
      <c r="AH1" s="384"/>
      <c r="AI1" s="384"/>
      <c r="AJ1" s="384"/>
      <c r="AK1" s="384"/>
      <c r="AL1" s="384"/>
      <c r="AM1" s="384"/>
      <c r="AN1" s="384"/>
      <c r="AO1" s="384"/>
      <c r="AP1" s="384"/>
      <c r="AQ1" s="384"/>
      <c r="AR1" s="384"/>
      <c r="AS1" s="384"/>
      <c r="AT1" s="384"/>
      <c r="AU1" s="384"/>
      <c r="AV1" s="384"/>
      <c r="AW1" s="384"/>
      <c r="AX1" s="384"/>
      <c r="AY1" s="384"/>
      <c r="AZ1" s="384"/>
      <c r="BA1" s="384"/>
      <c r="BB1" s="384"/>
      <c r="BC1" s="384"/>
      <c r="BD1" s="384"/>
      <c r="BE1" s="384"/>
    </row>
    <row r="2" spans="1:57" ht="18.75" hidden="1">
      <c r="A2" s="384"/>
      <c r="B2" s="385" t="s">
        <v>921</v>
      </c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  <c r="N2" s="384"/>
      <c r="O2" s="384"/>
      <c r="P2" s="384"/>
      <c r="Q2" s="384"/>
      <c r="R2" s="384"/>
      <c r="S2" s="384"/>
      <c r="T2" s="384"/>
      <c r="U2" s="384"/>
      <c r="V2" s="384"/>
      <c r="W2" s="384"/>
      <c r="X2" s="384"/>
      <c r="Y2" s="384"/>
      <c r="Z2" s="384"/>
      <c r="AA2" s="384"/>
      <c r="AB2" s="384"/>
      <c r="AC2" s="384"/>
      <c r="AD2" s="384"/>
      <c r="AE2" s="384"/>
      <c r="AF2" s="384"/>
      <c r="AG2" s="384"/>
      <c r="AH2" s="384"/>
      <c r="AI2" s="384"/>
      <c r="AJ2" s="384"/>
      <c r="AK2" s="384"/>
      <c r="AL2" s="384"/>
      <c r="AM2" s="384"/>
      <c r="AN2" s="384"/>
      <c r="AO2" s="384"/>
      <c r="AP2" s="384"/>
      <c r="AQ2" s="384"/>
      <c r="AR2" s="384"/>
      <c r="AS2" s="384"/>
      <c r="AT2" s="384"/>
      <c r="AU2" s="384"/>
      <c r="AV2" s="384"/>
      <c r="AW2" s="384"/>
      <c r="AX2" s="384"/>
      <c r="AY2" s="384"/>
      <c r="AZ2" s="384"/>
      <c r="BA2" s="384"/>
      <c r="BB2" s="384"/>
      <c r="BC2" s="384"/>
      <c r="BD2" s="384"/>
      <c r="BE2" s="384"/>
    </row>
    <row r="3" spans="1:57">
      <c r="A3" s="384"/>
      <c r="B3" s="384"/>
      <c r="C3" s="384"/>
      <c r="D3" s="384"/>
      <c r="E3" s="384"/>
      <c r="F3" s="384"/>
      <c r="G3" s="384"/>
      <c r="H3" s="384"/>
      <c r="I3" s="384"/>
      <c r="J3" s="384"/>
      <c r="K3" s="384"/>
      <c r="L3" s="384"/>
      <c r="M3" s="384"/>
      <c r="N3" s="384"/>
      <c r="O3" s="384"/>
      <c r="P3" s="384"/>
      <c r="Q3" s="384"/>
      <c r="R3" s="384"/>
      <c r="S3" s="384"/>
      <c r="T3" s="384"/>
      <c r="U3" s="384"/>
      <c r="V3" s="384"/>
      <c r="W3" s="384"/>
      <c r="X3" s="384"/>
      <c r="Y3" s="384"/>
      <c r="Z3" s="384"/>
      <c r="AA3" s="384"/>
      <c r="AB3" s="384"/>
      <c r="AC3" s="384"/>
      <c r="AD3" s="384"/>
      <c r="AE3" s="384"/>
      <c r="AF3" s="384"/>
      <c r="AG3" s="384"/>
      <c r="AH3" s="384"/>
      <c r="AI3" s="384"/>
      <c r="AJ3" s="384"/>
      <c r="AK3" s="384"/>
      <c r="AL3" s="384"/>
      <c r="AM3" s="384"/>
      <c r="AN3" s="384"/>
      <c r="AO3" s="384"/>
      <c r="AP3" s="384"/>
      <c r="AQ3" s="384"/>
      <c r="AR3" s="384"/>
      <c r="AS3" s="384"/>
      <c r="AT3" s="384"/>
      <c r="AU3" s="384"/>
      <c r="AV3" s="384"/>
      <c r="AW3" s="384"/>
      <c r="AX3" s="384"/>
      <c r="AY3" s="384"/>
      <c r="AZ3" s="384"/>
      <c r="BA3" s="384"/>
      <c r="BB3" s="384"/>
      <c r="BC3" s="384"/>
      <c r="BD3" s="384"/>
      <c r="BE3" s="384"/>
    </row>
    <row r="4" spans="1:57" ht="22.5" customHeight="1" thickBot="1">
      <c r="A4" s="384"/>
      <c r="B4" s="1114" t="s">
        <v>933</v>
      </c>
      <c r="C4" s="1115"/>
      <c r="D4" s="1115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384"/>
      <c r="R4" s="384"/>
      <c r="S4" s="384"/>
      <c r="T4" s="384"/>
      <c r="U4" s="384"/>
      <c r="V4" s="384"/>
      <c r="W4" s="384"/>
      <c r="X4" s="384"/>
      <c r="Y4" s="384"/>
      <c r="Z4" s="384"/>
      <c r="AA4" s="384"/>
      <c r="AB4" s="384"/>
      <c r="AC4" s="384"/>
      <c r="AD4" s="384"/>
      <c r="AE4" s="384"/>
      <c r="AF4" s="384"/>
      <c r="AG4" s="384"/>
      <c r="AH4" s="384"/>
      <c r="AI4" s="384"/>
      <c r="AJ4" s="384"/>
      <c r="AK4" s="384"/>
      <c r="AL4" s="384"/>
      <c r="AM4" s="384"/>
      <c r="AN4" s="384"/>
      <c r="AO4" s="384"/>
      <c r="AP4" s="384"/>
      <c r="AQ4" s="384"/>
      <c r="AR4" s="384"/>
      <c r="AS4" s="384"/>
      <c r="AT4" s="384"/>
      <c r="AU4" s="384"/>
      <c r="AV4" s="384"/>
      <c r="AW4" s="384"/>
      <c r="AX4" s="384"/>
      <c r="AY4" s="384"/>
      <c r="AZ4" s="384"/>
      <c r="BA4" s="384"/>
      <c r="BB4" s="384"/>
      <c r="BC4" s="384"/>
      <c r="BD4" s="384"/>
      <c r="BE4" s="384"/>
    </row>
    <row r="5" spans="1:57" ht="15.75" thickBot="1">
      <c r="A5" s="384"/>
      <c r="B5" s="1116"/>
      <c r="C5" s="388" t="s">
        <v>733</v>
      </c>
      <c r="D5" s="386"/>
      <c r="E5" s="386"/>
      <c r="F5" s="395"/>
      <c r="G5" s="390"/>
      <c r="H5" s="389"/>
      <c r="I5" s="384"/>
      <c r="J5" s="384"/>
      <c r="K5" s="384"/>
      <c r="L5" s="384"/>
      <c r="M5" s="384"/>
      <c r="N5" s="384"/>
      <c r="O5" s="384"/>
      <c r="P5" s="384"/>
      <c r="Q5" s="384"/>
      <c r="R5" s="384"/>
      <c r="S5" s="384"/>
      <c r="T5" s="384"/>
      <c r="U5" s="384"/>
      <c r="V5" s="384"/>
      <c r="W5" s="384"/>
      <c r="X5" s="384"/>
      <c r="Y5" s="384"/>
      <c r="Z5" s="384"/>
      <c r="AA5" s="384"/>
      <c r="AB5" s="384"/>
      <c r="AC5" s="384"/>
      <c r="AD5" s="384"/>
      <c r="AE5" s="384"/>
      <c r="AF5" s="384"/>
      <c r="AG5" s="384"/>
      <c r="AH5" s="384"/>
      <c r="AI5" s="384"/>
      <c r="AJ5" s="384"/>
      <c r="AK5" s="384"/>
      <c r="AL5" s="384"/>
      <c r="AM5" s="384"/>
      <c r="AN5" s="384"/>
      <c r="AO5" s="384"/>
      <c r="AP5" s="384"/>
      <c r="AQ5" s="384"/>
      <c r="AR5" s="384"/>
      <c r="AS5" s="384"/>
      <c r="AT5" s="384"/>
      <c r="AU5" s="384"/>
      <c r="AV5" s="384"/>
      <c r="AW5" s="384"/>
      <c r="AX5" s="384"/>
      <c r="AY5" s="384"/>
      <c r="AZ5" s="384"/>
      <c r="BA5" s="384"/>
      <c r="BB5" s="384"/>
      <c r="BC5" s="384"/>
      <c r="BD5" s="384"/>
      <c r="BE5" s="384"/>
    </row>
    <row r="6" spans="1:57">
      <c r="A6" s="384"/>
      <c r="B6" s="1117"/>
      <c r="C6" s="392" t="s">
        <v>732</v>
      </c>
      <c r="D6" s="401"/>
      <c r="E6" s="401"/>
      <c r="F6" s="402"/>
      <c r="G6" s="1119"/>
      <c r="H6" s="391"/>
      <c r="I6" s="384"/>
      <c r="J6" s="384"/>
      <c r="K6" s="384"/>
      <c r="L6" s="384"/>
      <c r="M6" s="384"/>
      <c r="N6" s="384"/>
      <c r="O6" s="384"/>
      <c r="P6" s="384"/>
      <c r="Q6" s="384"/>
      <c r="R6" s="384"/>
      <c r="S6" s="384"/>
      <c r="T6" s="384"/>
      <c r="U6" s="384"/>
      <c r="V6" s="384"/>
      <c r="W6" s="384"/>
      <c r="X6" s="384"/>
      <c r="Y6" s="384"/>
      <c r="Z6" s="384"/>
      <c r="AA6" s="384"/>
      <c r="AB6" s="384"/>
      <c r="AC6" s="384"/>
      <c r="AD6" s="384"/>
      <c r="AE6" s="384"/>
      <c r="AF6" s="384"/>
      <c r="AG6" s="384"/>
      <c r="AH6" s="384"/>
      <c r="AI6" s="384"/>
      <c r="AJ6" s="384"/>
      <c r="AK6" s="384"/>
      <c r="AL6" s="384"/>
      <c r="AM6" s="384"/>
      <c r="AN6" s="384"/>
      <c r="AO6" s="384"/>
      <c r="AP6" s="384"/>
      <c r="AQ6" s="384"/>
      <c r="AR6" s="384"/>
      <c r="AS6" s="384"/>
      <c r="AT6" s="384"/>
      <c r="AU6" s="384"/>
      <c r="AV6" s="384"/>
      <c r="AW6" s="384"/>
      <c r="AX6" s="384"/>
      <c r="AY6" s="384"/>
      <c r="AZ6" s="384"/>
      <c r="BA6" s="384"/>
      <c r="BB6" s="384"/>
      <c r="BC6" s="384"/>
      <c r="BD6" s="384"/>
      <c r="BE6" s="384"/>
    </row>
    <row r="7" spans="1:57">
      <c r="A7" s="384"/>
      <c r="B7" s="1117"/>
      <c r="C7" s="394" t="s">
        <v>937</v>
      </c>
      <c r="D7" s="396"/>
      <c r="E7" s="396"/>
      <c r="F7" s="397"/>
      <c r="G7" s="1120"/>
      <c r="H7" s="399"/>
      <c r="I7" s="384"/>
      <c r="J7" s="384"/>
      <c r="K7" s="384"/>
      <c r="L7" s="384"/>
      <c r="M7" s="384"/>
      <c r="N7" s="384"/>
      <c r="O7" s="384"/>
      <c r="P7" s="384"/>
      <c r="Q7" s="384"/>
      <c r="R7" s="384"/>
      <c r="S7" s="384"/>
      <c r="T7" s="384"/>
      <c r="U7" s="384"/>
      <c r="V7" s="384"/>
      <c r="W7" s="384"/>
      <c r="X7" s="384"/>
      <c r="Y7" s="384"/>
      <c r="Z7" s="384"/>
      <c r="AA7" s="384"/>
      <c r="AB7" s="384"/>
      <c r="AC7" s="384"/>
      <c r="AD7" s="384"/>
      <c r="AE7" s="384"/>
      <c r="AF7" s="384"/>
      <c r="AG7" s="384"/>
      <c r="AH7" s="384"/>
      <c r="AI7" s="384"/>
      <c r="AJ7" s="384"/>
      <c r="AK7" s="384"/>
      <c r="AL7" s="384"/>
      <c r="AM7" s="384"/>
      <c r="AN7" s="384"/>
      <c r="AO7" s="384"/>
      <c r="AP7" s="384"/>
      <c r="AQ7" s="384"/>
      <c r="AR7" s="384"/>
      <c r="AS7" s="384"/>
      <c r="AT7" s="384"/>
      <c r="AU7" s="384"/>
      <c r="AV7" s="384"/>
      <c r="AW7" s="384"/>
      <c r="AX7" s="384"/>
      <c r="AY7" s="384"/>
      <c r="AZ7" s="384"/>
      <c r="BA7" s="384"/>
      <c r="BB7" s="384"/>
      <c r="BC7" s="384"/>
      <c r="BD7" s="384"/>
      <c r="BE7" s="384"/>
    </row>
    <row r="8" spans="1:57" ht="15.75" thickBot="1">
      <c r="A8" s="384"/>
      <c r="B8" s="1118"/>
      <c r="C8" s="393" t="s">
        <v>733</v>
      </c>
      <c r="D8" s="398"/>
      <c r="E8" s="398"/>
      <c r="F8" s="400"/>
      <c r="G8" s="1121"/>
      <c r="H8" s="399"/>
      <c r="I8" s="384"/>
      <c r="J8" s="384"/>
      <c r="K8" s="384"/>
      <c r="L8" s="384"/>
      <c r="M8" s="384"/>
      <c r="N8" s="384"/>
      <c r="O8" s="384"/>
      <c r="P8" s="384"/>
      <c r="Q8" s="384"/>
      <c r="R8" s="384"/>
      <c r="S8" s="384"/>
      <c r="T8" s="384"/>
      <c r="U8" s="384"/>
      <c r="V8" s="384"/>
      <c r="W8" s="384"/>
      <c r="X8" s="384"/>
      <c r="Y8" s="384"/>
      <c r="Z8" s="384"/>
      <c r="AA8" s="384"/>
      <c r="AB8" s="384"/>
      <c r="AC8" s="384"/>
      <c r="AD8" s="384"/>
      <c r="AE8" s="384"/>
      <c r="AF8" s="384"/>
      <c r="AG8" s="384"/>
      <c r="AH8" s="384"/>
      <c r="AI8" s="384"/>
      <c r="AJ8" s="384"/>
      <c r="AK8" s="384"/>
      <c r="AL8" s="384"/>
      <c r="AM8" s="384"/>
      <c r="AN8" s="384"/>
      <c r="AO8" s="384"/>
      <c r="AP8" s="384"/>
      <c r="AQ8" s="384"/>
      <c r="AR8" s="384"/>
      <c r="AS8" s="384"/>
      <c r="AT8" s="384"/>
      <c r="AU8" s="384"/>
      <c r="AV8" s="384"/>
      <c r="AW8" s="384"/>
      <c r="AX8" s="384"/>
      <c r="AY8" s="384"/>
      <c r="AZ8" s="384"/>
      <c r="BA8" s="384"/>
      <c r="BB8" s="384"/>
      <c r="BC8" s="384"/>
      <c r="BD8" s="384"/>
      <c r="BE8" s="384"/>
    </row>
    <row r="9" spans="1:57">
      <c r="A9" s="384"/>
      <c r="B9" s="384"/>
      <c r="C9" s="384"/>
      <c r="D9" s="384"/>
      <c r="E9" s="384"/>
      <c r="F9" s="384"/>
      <c r="G9" s="384"/>
      <c r="H9" s="384"/>
      <c r="I9" s="384"/>
      <c r="J9" s="384"/>
      <c r="K9" s="384"/>
      <c r="L9" s="384"/>
      <c r="M9" s="384"/>
      <c r="N9" s="384"/>
      <c r="O9" s="384"/>
      <c r="P9" s="384"/>
      <c r="Q9" s="384"/>
      <c r="R9" s="384"/>
      <c r="S9" s="384"/>
      <c r="T9" s="384"/>
      <c r="U9" s="384"/>
      <c r="V9" s="384"/>
      <c r="W9" s="384"/>
      <c r="X9" s="384"/>
      <c r="Y9" s="384"/>
      <c r="Z9" s="384"/>
      <c r="AA9" s="384"/>
      <c r="AB9" s="384"/>
      <c r="AC9" s="384"/>
      <c r="AD9" s="384"/>
      <c r="AE9" s="384"/>
      <c r="AF9" s="384"/>
      <c r="AG9" s="384"/>
      <c r="AH9" s="384"/>
      <c r="AI9" s="384"/>
      <c r="AJ9" s="384"/>
      <c r="AK9" s="384"/>
      <c r="AL9" s="384"/>
      <c r="AM9" s="384"/>
      <c r="AN9" s="384"/>
      <c r="AO9" s="384"/>
      <c r="AP9" s="384"/>
      <c r="AQ9" s="384"/>
      <c r="AR9" s="384"/>
      <c r="AS9" s="384"/>
      <c r="AT9" s="384"/>
      <c r="AU9" s="384"/>
      <c r="AV9" s="384"/>
      <c r="AW9" s="384"/>
      <c r="AX9" s="384"/>
      <c r="AY9" s="384"/>
      <c r="AZ9" s="384"/>
      <c r="BA9" s="384"/>
      <c r="BB9" s="384"/>
      <c r="BC9" s="384"/>
      <c r="BD9" s="384"/>
      <c r="BE9" s="384"/>
    </row>
    <row r="10" spans="1:57">
      <c r="A10" s="384"/>
      <c r="B10" s="384"/>
      <c r="C10" s="384"/>
      <c r="D10" s="384"/>
      <c r="E10" s="384"/>
      <c r="F10" s="384"/>
      <c r="G10" s="384"/>
      <c r="H10" s="384"/>
      <c r="I10" s="384"/>
      <c r="J10" s="384"/>
      <c r="K10" s="384"/>
      <c r="L10" s="384"/>
      <c r="M10" s="384"/>
      <c r="N10" s="384"/>
      <c r="O10" s="384"/>
      <c r="P10" s="384"/>
      <c r="Q10" s="384"/>
      <c r="R10" s="384"/>
      <c r="S10" s="384"/>
      <c r="T10" s="384"/>
      <c r="U10" s="384"/>
      <c r="V10" s="384"/>
      <c r="W10" s="384"/>
      <c r="X10" s="384"/>
      <c r="Y10" s="384"/>
      <c r="Z10" s="384"/>
      <c r="AA10" s="384"/>
      <c r="AB10" s="384"/>
      <c r="AC10" s="384"/>
      <c r="AD10" s="384"/>
      <c r="AE10" s="384"/>
      <c r="AF10" s="384"/>
      <c r="AG10" s="384"/>
      <c r="AH10" s="384"/>
      <c r="AI10" s="384"/>
      <c r="AJ10" s="384"/>
      <c r="AK10" s="384"/>
      <c r="AL10" s="384"/>
      <c r="AM10" s="384"/>
      <c r="AN10" s="384"/>
      <c r="AO10" s="384"/>
      <c r="AP10" s="384"/>
      <c r="AQ10" s="384"/>
      <c r="AR10" s="384"/>
      <c r="AS10" s="384"/>
      <c r="AT10" s="384"/>
      <c r="AU10" s="384"/>
      <c r="AV10" s="384"/>
      <c r="AW10" s="384"/>
      <c r="AX10" s="384"/>
      <c r="AY10" s="384"/>
      <c r="AZ10" s="384"/>
      <c r="BA10" s="384"/>
      <c r="BB10" s="384"/>
      <c r="BC10" s="384"/>
      <c r="BD10" s="384"/>
      <c r="BE10" s="384"/>
    </row>
    <row r="11" spans="1:57">
      <c r="A11" s="384"/>
      <c r="B11" s="384"/>
      <c r="C11" s="384"/>
      <c r="D11" s="384"/>
      <c r="E11" s="384"/>
      <c r="F11" s="384"/>
      <c r="G11" s="384"/>
      <c r="H11" s="384"/>
      <c r="I11" s="384"/>
      <c r="J11" s="384"/>
      <c r="K11" s="384"/>
      <c r="L11" s="384"/>
      <c r="M11" s="384"/>
      <c r="N11" s="384"/>
      <c r="O11" s="384"/>
      <c r="P11" s="384"/>
      <c r="Q11" s="384"/>
      <c r="R11" s="384"/>
      <c r="S11" s="384"/>
      <c r="T11" s="384"/>
      <c r="U11" s="384"/>
      <c r="V11" s="384"/>
      <c r="W11" s="384"/>
      <c r="X11" s="384"/>
      <c r="Y11" s="384"/>
      <c r="Z11" s="384"/>
      <c r="AA11" s="384"/>
      <c r="AB11" s="384"/>
      <c r="AC11" s="384"/>
      <c r="AD11" s="384"/>
      <c r="AE11" s="384"/>
      <c r="AF11" s="384"/>
      <c r="AG11" s="384"/>
      <c r="AH11" s="384"/>
      <c r="AI11" s="384"/>
      <c r="AJ11" s="384"/>
      <c r="AK11" s="384"/>
      <c r="AL11" s="384"/>
      <c r="AM11" s="384"/>
      <c r="AN11" s="384"/>
      <c r="AO11" s="384"/>
      <c r="AP11" s="384"/>
      <c r="AQ11" s="384"/>
      <c r="AR11" s="384"/>
      <c r="AS11" s="384"/>
      <c r="AT11" s="384"/>
      <c r="AU11" s="384"/>
      <c r="AV11" s="384"/>
      <c r="AW11" s="384"/>
      <c r="AX11" s="384"/>
      <c r="AY11" s="384"/>
      <c r="AZ11" s="384"/>
      <c r="BA11" s="384"/>
      <c r="BB11" s="384"/>
      <c r="BC11" s="384"/>
      <c r="BD11" s="384"/>
      <c r="BE11" s="384"/>
    </row>
    <row r="12" spans="1:57">
      <c r="A12" s="384"/>
      <c r="B12" s="384"/>
      <c r="C12" s="384"/>
      <c r="D12" s="384"/>
      <c r="E12" s="384"/>
      <c r="F12" s="384"/>
      <c r="G12" s="384"/>
      <c r="H12" s="384"/>
      <c r="I12" s="384"/>
      <c r="J12" s="384"/>
      <c r="K12" s="384"/>
      <c r="L12" s="384"/>
      <c r="M12" s="384"/>
      <c r="N12" s="384"/>
      <c r="O12" s="384"/>
      <c r="P12" s="384"/>
      <c r="Q12" s="384"/>
      <c r="R12" s="384"/>
      <c r="S12" s="384"/>
      <c r="T12" s="384"/>
      <c r="U12" s="384"/>
      <c r="V12" s="384"/>
      <c r="W12" s="384"/>
      <c r="X12" s="384"/>
      <c r="Y12" s="384"/>
      <c r="Z12" s="384"/>
      <c r="AA12" s="384"/>
      <c r="AB12" s="384"/>
      <c r="AC12" s="384"/>
      <c r="AD12" s="384"/>
      <c r="AE12" s="384"/>
      <c r="AF12" s="384"/>
      <c r="AG12" s="384"/>
      <c r="AH12" s="384"/>
      <c r="AI12" s="384"/>
      <c r="AJ12" s="384"/>
      <c r="AK12" s="384"/>
      <c r="AL12" s="384"/>
      <c r="AM12" s="384"/>
      <c r="AN12" s="384"/>
      <c r="AO12" s="384"/>
      <c r="AP12" s="384"/>
      <c r="AQ12" s="384"/>
      <c r="AR12" s="384"/>
      <c r="AS12" s="384"/>
      <c r="AT12" s="384"/>
      <c r="AU12" s="384"/>
      <c r="AV12" s="384"/>
      <c r="AW12" s="384"/>
      <c r="AX12" s="384"/>
      <c r="AY12" s="384"/>
      <c r="AZ12" s="384"/>
      <c r="BA12" s="384"/>
      <c r="BB12" s="384"/>
      <c r="BC12" s="384"/>
      <c r="BD12" s="384"/>
      <c r="BE12" s="384"/>
    </row>
    <row r="13" spans="1:57">
      <c r="A13" s="384"/>
      <c r="B13" s="384"/>
      <c r="C13" s="384"/>
      <c r="D13" s="384"/>
      <c r="E13" s="384"/>
      <c r="F13" s="384"/>
      <c r="G13" s="384"/>
      <c r="H13" s="384"/>
      <c r="I13" s="384"/>
      <c r="J13" s="384"/>
      <c r="K13" s="384"/>
      <c r="L13" s="384"/>
      <c r="M13" s="384"/>
      <c r="N13" s="384"/>
      <c r="O13" s="384"/>
      <c r="P13" s="384"/>
      <c r="Q13" s="384"/>
      <c r="R13" s="384"/>
      <c r="S13" s="384"/>
      <c r="T13" s="384"/>
      <c r="U13" s="384"/>
      <c r="V13" s="384"/>
      <c r="W13" s="384"/>
      <c r="X13" s="384"/>
      <c r="Y13" s="384"/>
      <c r="Z13" s="384"/>
      <c r="AA13" s="384"/>
      <c r="AB13" s="384"/>
      <c r="AC13" s="384"/>
      <c r="AD13" s="384"/>
      <c r="AE13" s="384"/>
      <c r="AF13" s="384"/>
      <c r="AG13" s="384"/>
      <c r="AH13" s="384"/>
      <c r="AI13" s="384"/>
      <c r="AJ13" s="384"/>
      <c r="AK13" s="384"/>
      <c r="AL13" s="384"/>
      <c r="AM13" s="384"/>
      <c r="AN13" s="384"/>
      <c r="AO13" s="384"/>
      <c r="AP13" s="384"/>
      <c r="AQ13" s="384"/>
      <c r="AR13" s="384"/>
      <c r="AS13" s="384"/>
      <c r="AT13" s="384"/>
      <c r="AU13" s="384"/>
      <c r="AV13" s="384"/>
      <c r="AW13" s="384"/>
      <c r="AX13" s="384"/>
      <c r="AY13" s="384"/>
      <c r="AZ13" s="384"/>
      <c r="BA13" s="384"/>
      <c r="BB13" s="384"/>
      <c r="BC13" s="384"/>
      <c r="BD13" s="384"/>
      <c r="BE13" s="384"/>
    </row>
    <row r="14" spans="1:57">
      <c r="A14" s="384"/>
      <c r="B14" s="384"/>
      <c r="C14" s="384"/>
      <c r="D14" s="384"/>
      <c r="E14" s="384"/>
      <c r="F14" s="384"/>
      <c r="G14" s="384"/>
      <c r="H14" s="384"/>
      <c r="I14" s="384"/>
      <c r="J14" s="384"/>
      <c r="K14" s="384"/>
      <c r="L14" s="384"/>
      <c r="M14" s="384"/>
      <c r="N14" s="384"/>
      <c r="O14" s="384"/>
      <c r="P14" s="384"/>
      <c r="Q14" s="384"/>
      <c r="R14" s="384"/>
      <c r="S14" s="384"/>
      <c r="T14" s="384"/>
      <c r="U14" s="384"/>
      <c r="V14" s="384"/>
      <c r="W14" s="384"/>
      <c r="X14" s="384"/>
      <c r="Y14" s="384"/>
      <c r="Z14" s="384"/>
      <c r="AA14" s="384"/>
      <c r="AB14" s="384"/>
      <c r="AC14" s="384"/>
      <c r="AD14" s="384"/>
      <c r="AE14" s="384"/>
      <c r="AF14" s="384"/>
      <c r="AG14" s="384"/>
      <c r="AH14" s="384"/>
      <c r="AI14" s="384"/>
      <c r="AJ14" s="384"/>
      <c r="AK14" s="384"/>
      <c r="AL14" s="384"/>
      <c r="AM14" s="384"/>
      <c r="AN14" s="384"/>
      <c r="AO14" s="384"/>
      <c r="AP14" s="384"/>
      <c r="AQ14" s="384"/>
      <c r="AR14" s="384"/>
      <c r="AS14" s="384"/>
      <c r="AT14" s="384"/>
      <c r="AU14" s="384"/>
      <c r="AV14" s="384"/>
      <c r="AW14" s="384"/>
      <c r="AX14" s="384"/>
      <c r="AY14" s="384"/>
      <c r="AZ14" s="384"/>
      <c r="BA14" s="384"/>
      <c r="BB14" s="384"/>
      <c r="BC14" s="384"/>
      <c r="BD14" s="384"/>
      <c r="BE14" s="384"/>
    </row>
    <row r="15" spans="1:57">
      <c r="A15" s="384"/>
      <c r="B15" s="384"/>
      <c r="C15" s="384"/>
      <c r="D15" s="384"/>
      <c r="E15" s="384"/>
      <c r="F15" s="384"/>
      <c r="G15" s="384"/>
      <c r="H15" s="384"/>
      <c r="I15" s="384"/>
      <c r="J15" s="384"/>
      <c r="K15" s="384"/>
      <c r="L15" s="384"/>
      <c r="M15" s="384"/>
      <c r="N15" s="384"/>
      <c r="O15" s="384"/>
      <c r="P15" s="384"/>
      <c r="Q15" s="384"/>
      <c r="R15" s="384"/>
      <c r="S15" s="384"/>
      <c r="T15" s="384"/>
      <c r="U15" s="384"/>
      <c r="V15" s="384"/>
      <c r="W15" s="384"/>
      <c r="X15" s="384"/>
      <c r="Y15" s="384"/>
      <c r="Z15" s="384"/>
      <c r="AA15" s="384"/>
      <c r="AB15" s="384"/>
      <c r="AC15" s="384"/>
      <c r="AD15" s="384"/>
      <c r="AE15" s="384"/>
      <c r="AF15" s="384"/>
      <c r="AG15" s="384"/>
      <c r="AH15" s="384"/>
      <c r="AI15" s="384"/>
      <c r="AJ15" s="384"/>
      <c r="AK15" s="384"/>
      <c r="AL15" s="384"/>
      <c r="AM15" s="384"/>
      <c r="AN15" s="384"/>
      <c r="AO15" s="384"/>
      <c r="AP15" s="384"/>
      <c r="AQ15" s="384"/>
      <c r="AR15" s="384"/>
      <c r="AS15" s="384"/>
      <c r="AT15" s="384"/>
      <c r="AU15" s="384"/>
      <c r="AV15" s="384"/>
      <c r="AW15" s="384"/>
      <c r="AX15" s="384"/>
      <c r="AY15" s="384"/>
      <c r="AZ15" s="384"/>
      <c r="BA15" s="384"/>
      <c r="BB15" s="384"/>
      <c r="BC15" s="384"/>
      <c r="BD15" s="384"/>
      <c r="BE15" s="384"/>
    </row>
    <row r="16" spans="1:57">
      <c r="A16" s="384"/>
      <c r="B16" s="384"/>
      <c r="C16" s="384"/>
      <c r="D16" s="384"/>
      <c r="E16" s="384"/>
      <c r="F16" s="384"/>
      <c r="G16" s="384"/>
      <c r="H16" s="384"/>
      <c r="I16" s="384"/>
      <c r="J16" s="384"/>
      <c r="K16" s="384"/>
      <c r="L16" s="384"/>
      <c r="M16" s="384"/>
      <c r="N16" s="384"/>
      <c r="O16" s="384"/>
      <c r="P16" s="384"/>
      <c r="Q16" s="384"/>
      <c r="R16" s="384"/>
      <c r="S16" s="384"/>
      <c r="T16" s="384"/>
      <c r="U16" s="384"/>
      <c r="V16" s="384"/>
      <c r="W16" s="384"/>
      <c r="X16" s="384"/>
      <c r="Y16" s="384"/>
      <c r="Z16" s="384"/>
      <c r="AA16" s="384"/>
      <c r="AB16" s="384"/>
      <c r="AC16" s="384"/>
      <c r="AD16" s="384"/>
      <c r="AE16" s="384"/>
      <c r="AF16" s="384"/>
      <c r="AG16" s="384"/>
      <c r="AH16" s="384"/>
      <c r="AI16" s="384"/>
      <c r="AJ16" s="384"/>
      <c r="AK16" s="384"/>
      <c r="AL16" s="384"/>
      <c r="AM16" s="384"/>
      <c r="AN16" s="384"/>
      <c r="AO16" s="384"/>
      <c r="AP16" s="384"/>
      <c r="AQ16" s="384"/>
      <c r="AR16" s="384"/>
      <c r="AS16" s="384"/>
      <c r="AT16" s="384"/>
      <c r="AU16" s="384"/>
      <c r="AV16" s="384"/>
      <c r="AW16" s="384"/>
      <c r="AX16" s="384"/>
      <c r="AY16" s="384"/>
      <c r="AZ16" s="384"/>
      <c r="BA16" s="384"/>
      <c r="BB16" s="384"/>
      <c r="BC16" s="384"/>
      <c r="BD16" s="384"/>
      <c r="BE16" s="384"/>
    </row>
    <row r="17" spans="1:57">
      <c r="A17" s="384"/>
      <c r="B17" s="384"/>
      <c r="C17" s="384"/>
      <c r="D17" s="384"/>
      <c r="E17" s="384"/>
      <c r="F17" s="384"/>
      <c r="G17" s="384"/>
      <c r="H17" s="384"/>
      <c r="I17" s="384"/>
      <c r="J17" s="384"/>
      <c r="K17" s="384"/>
      <c r="L17" s="384"/>
      <c r="M17" s="384"/>
      <c r="N17" s="384"/>
      <c r="O17" s="384"/>
      <c r="P17" s="384"/>
      <c r="Q17" s="384"/>
      <c r="R17" s="384"/>
      <c r="S17" s="384"/>
      <c r="T17" s="384"/>
      <c r="U17" s="384"/>
      <c r="V17" s="384"/>
      <c r="W17" s="384"/>
      <c r="X17" s="384"/>
      <c r="Y17" s="384"/>
      <c r="Z17" s="384"/>
      <c r="AA17" s="384"/>
      <c r="AB17" s="384"/>
      <c r="AC17" s="384"/>
      <c r="AD17" s="384"/>
      <c r="AE17" s="384"/>
      <c r="AF17" s="384"/>
      <c r="AG17" s="384"/>
      <c r="AH17" s="384"/>
      <c r="AI17" s="384"/>
      <c r="AJ17" s="384"/>
      <c r="AK17" s="384"/>
      <c r="AL17" s="384"/>
      <c r="AM17" s="384"/>
      <c r="AN17" s="384"/>
      <c r="AO17" s="384"/>
      <c r="AP17" s="384"/>
      <c r="AQ17" s="384"/>
      <c r="AR17" s="384"/>
      <c r="AS17" s="384"/>
      <c r="AT17" s="384"/>
      <c r="AU17" s="384"/>
      <c r="AV17" s="384"/>
      <c r="AW17" s="384"/>
      <c r="AX17" s="384"/>
      <c r="AY17" s="384"/>
      <c r="AZ17" s="384"/>
      <c r="BA17" s="384"/>
      <c r="BB17" s="384"/>
      <c r="BC17" s="384"/>
      <c r="BD17" s="384"/>
      <c r="BE17" s="384"/>
    </row>
    <row r="18" spans="1:57">
      <c r="A18" s="384"/>
      <c r="B18" s="384"/>
      <c r="C18" s="384"/>
      <c r="D18" s="384"/>
      <c r="E18" s="384"/>
      <c r="F18" s="384"/>
      <c r="G18" s="384"/>
      <c r="H18" s="384"/>
      <c r="I18" s="384"/>
      <c r="J18" s="384"/>
      <c r="K18" s="384"/>
      <c r="L18" s="384"/>
      <c r="M18" s="384"/>
      <c r="N18" s="384"/>
      <c r="O18" s="384"/>
      <c r="P18" s="384"/>
      <c r="Q18" s="384"/>
      <c r="R18" s="384"/>
      <c r="S18" s="384"/>
      <c r="T18" s="384"/>
      <c r="U18" s="384"/>
      <c r="V18" s="384"/>
      <c r="W18" s="384"/>
      <c r="X18" s="384"/>
      <c r="Y18" s="384"/>
      <c r="Z18" s="384"/>
      <c r="AA18" s="384"/>
      <c r="AB18" s="384"/>
      <c r="AC18" s="384"/>
      <c r="AD18" s="384"/>
      <c r="AE18" s="384"/>
      <c r="AF18" s="384"/>
      <c r="AG18" s="384"/>
      <c r="AH18" s="384"/>
      <c r="AI18" s="384"/>
      <c r="AJ18" s="384"/>
      <c r="AK18" s="384"/>
      <c r="AL18" s="384"/>
      <c r="AM18" s="384"/>
      <c r="AN18" s="384"/>
      <c r="AO18" s="384"/>
      <c r="AP18" s="384"/>
      <c r="AQ18" s="384"/>
      <c r="AR18" s="384"/>
      <c r="AS18" s="384"/>
      <c r="AT18" s="384"/>
      <c r="AU18" s="384"/>
      <c r="AV18" s="384"/>
      <c r="AW18" s="384"/>
      <c r="AX18" s="384"/>
      <c r="AY18" s="384"/>
      <c r="AZ18" s="384"/>
      <c r="BA18" s="384"/>
      <c r="BB18" s="384"/>
      <c r="BC18" s="384"/>
      <c r="BD18" s="384"/>
      <c r="BE18" s="384"/>
    </row>
    <row r="19" spans="1:57">
      <c r="A19" s="384"/>
      <c r="B19" s="384"/>
      <c r="C19" s="384"/>
      <c r="D19" s="384"/>
      <c r="E19" s="384"/>
      <c r="F19" s="384"/>
      <c r="G19" s="384"/>
      <c r="H19" s="384"/>
      <c r="I19" s="384"/>
      <c r="J19" s="384"/>
      <c r="K19" s="384"/>
      <c r="L19" s="384"/>
      <c r="M19" s="384"/>
      <c r="N19" s="384"/>
      <c r="O19" s="384"/>
      <c r="P19" s="384"/>
      <c r="Q19" s="384"/>
      <c r="R19" s="384"/>
      <c r="S19" s="384"/>
      <c r="T19" s="384"/>
      <c r="U19" s="384"/>
      <c r="V19" s="384"/>
      <c r="W19" s="384"/>
      <c r="X19" s="384"/>
      <c r="Y19" s="384"/>
      <c r="Z19" s="384"/>
      <c r="AA19" s="384"/>
      <c r="AB19" s="384"/>
      <c r="AC19" s="384"/>
      <c r="AD19" s="384"/>
      <c r="AE19" s="384"/>
      <c r="AF19" s="384"/>
      <c r="AG19" s="384"/>
      <c r="AH19" s="384"/>
      <c r="AI19" s="384"/>
      <c r="AJ19" s="384"/>
      <c r="AK19" s="384"/>
      <c r="AL19" s="384"/>
      <c r="AM19" s="384"/>
      <c r="AN19" s="384"/>
      <c r="AO19" s="384"/>
      <c r="AP19" s="384"/>
      <c r="AQ19" s="384"/>
      <c r="AR19" s="384"/>
      <c r="AS19" s="384"/>
      <c r="AT19" s="384"/>
      <c r="AU19" s="384"/>
      <c r="AV19" s="384"/>
      <c r="AW19" s="384"/>
      <c r="AX19" s="384"/>
      <c r="AY19" s="384"/>
      <c r="AZ19" s="384"/>
      <c r="BA19" s="384"/>
      <c r="BB19" s="384"/>
      <c r="BC19" s="384"/>
      <c r="BD19" s="384"/>
      <c r="BE19" s="384"/>
    </row>
    <row r="20" spans="1:57">
      <c r="A20" s="384"/>
      <c r="B20" s="384"/>
      <c r="C20" s="384"/>
      <c r="D20" s="384"/>
      <c r="E20" s="384"/>
      <c r="F20" s="384"/>
      <c r="G20" s="384"/>
      <c r="H20" s="384"/>
      <c r="I20" s="384"/>
      <c r="J20" s="384"/>
      <c r="K20" s="384"/>
      <c r="L20" s="384"/>
      <c r="M20" s="384"/>
      <c r="N20" s="384"/>
      <c r="O20" s="384"/>
      <c r="P20" s="384"/>
      <c r="Q20" s="384"/>
      <c r="R20" s="384"/>
      <c r="S20" s="384"/>
      <c r="T20" s="384"/>
      <c r="U20" s="384"/>
      <c r="V20" s="384"/>
      <c r="W20" s="384"/>
      <c r="X20" s="384"/>
      <c r="Y20" s="384"/>
      <c r="Z20" s="384"/>
      <c r="AA20" s="384"/>
      <c r="AB20" s="384"/>
      <c r="AC20" s="384"/>
      <c r="AD20" s="384"/>
      <c r="AE20" s="384"/>
      <c r="AF20" s="384"/>
      <c r="AG20" s="384"/>
      <c r="AH20" s="384"/>
      <c r="AI20" s="384"/>
      <c r="AJ20" s="384"/>
      <c r="AK20" s="384"/>
      <c r="AL20" s="384"/>
      <c r="AM20" s="384"/>
      <c r="AN20" s="384"/>
      <c r="AO20" s="384"/>
      <c r="AP20" s="384"/>
      <c r="AQ20" s="384"/>
      <c r="AR20" s="384"/>
      <c r="AS20" s="384"/>
      <c r="AT20" s="384"/>
      <c r="AU20" s="384"/>
      <c r="AV20" s="384"/>
      <c r="AW20" s="384"/>
      <c r="AX20" s="384"/>
      <c r="AY20" s="384"/>
      <c r="AZ20" s="384"/>
      <c r="BA20" s="384"/>
      <c r="BB20" s="384"/>
      <c r="BC20" s="384"/>
      <c r="BD20" s="384"/>
      <c r="BE20" s="384"/>
    </row>
    <row r="21" spans="1:57">
      <c r="A21" s="384"/>
      <c r="B21" s="384"/>
      <c r="C21" s="384"/>
      <c r="D21" s="384"/>
      <c r="E21" s="384"/>
      <c r="F21" s="384"/>
      <c r="G21" s="384"/>
      <c r="H21" s="384"/>
      <c r="I21" s="384"/>
      <c r="J21" s="384"/>
      <c r="K21" s="384"/>
      <c r="L21" s="384"/>
      <c r="M21" s="384"/>
      <c r="N21" s="384"/>
      <c r="O21" s="384"/>
      <c r="P21" s="384"/>
      <c r="Q21" s="384"/>
      <c r="R21" s="384"/>
      <c r="S21" s="384"/>
      <c r="T21" s="384"/>
      <c r="U21" s="384"/>
      <c r="V21" s="384"/>
      <c r="W21" s="384"/>
      <c r="X21" s="384"/>
      <c r="Y21" s="384"/>
      <c r="Z21" s="384"/>
      <c r="AA21" s="384"/>
      <c r="AB21" s="384"/>
      <c r="AC21" s="384"/>
      <c r="AD21" s="384"/>
      <c r="AE21" s="384"/>
      <c r="AF21" s="384"/>
      <c r="AG21" s="384"/>
      <c r="AH21" s="384"/>
      <c r="AI21" s="384"/>
      <c r="AJ21" s="384"/>
      <c r="AK21" s="384"/>
      <c r="AL21" s="384"/>
      <c r="AM21" s="384"/>
      <c r="AN21" s="384"/>
      <c r="AO21" s="384"/>
      <c r="AP21" s="384"/>
      <c r="AQ21" s="384"/>
      <c r="AR21" s="384"/>
      <c r="AS21" s="384"/>
      <c r="AT21" s="384"/>
      <c r="AU21" s="384"/>
      <c r="AV21" s="384"/>
      <c r="AW21" s="384"/>
      <c r="AX21" s="384"/>
      <c r="AY21" s="384"/>
      <c r="AZ21" s="384"/>
      <c r="BA21" s="384"/>
      <c r="BB21" s="384"/>
      <c r="BC21" s="384"/>
      <c r="BD21" s="384"/>
      <c r="BE21" s="384"/>
    </row>
    <row r="22" spans="1:57">
      <c r="A22" s="384"/>
      <c r="B22" s="384"/>
      <c r="C22" s="384"/>
      <c r="D22" s="384"/>
      <c r="E22" s="384"/>
      <c r="F22" s="384"/>
      <c r="G22" s="384"/>
      <c r="H22" s="384"/>
      <c r="I22" s="384"/>
      <c r="J22" s="384"/>
      <c r="K22" s="384"/>
      <c r="L22" s="384"/>
      <c r="M22" s="384"/>
      <c r="N22" s="384"/>
      <c r="O22" s="384"/>
      <c r="P22" s="384"/>
      <c r="Q22" s="384"/>
      <c r="R22" s="384"/>
      <c r="S22" s="384"/>
      <c r="T22" s="384"/>
      <c r="U22" s="384"/>
      <c r="V22" s="384"/>
      <c r="W22" s="384"/>
      <c r="X22" s="384"/>
      <c r="Y22" s="384"/>
      <c r="Z22" s="384"/>
      <c r="AA22" s="384"/>
      <c r="AB22" s="384"/>
      <c r="AC22" s="384"/>
      <c r="AD22" s="384"/>
      <c r="AE22" s="384"/>
      <c r="AF22" s="384"/>
      <c r="AG22" s="384"/>
      <c r="AH22" s="384"/>
      <c r="AI22" s="384"/>
      <c r="AJ22" s="384"/>
      <c r="AK22" s="384"/>
      <c r="AL22" s="384"/>
      <c r="AM22" s="384"/>
      <c r="AN22" s="384"/>
      <c r="AO22" s="384"/>
      <c r="AP22" s="384"/>
      <c r="AQ22" s="384"/>
      <c r="AR22" s="384"/>
      <c r="AS22" s="384"/>
      <c r="AT22" s="384"/>
      <c r="AU22" s="384"/>
      <c r="AV22" s="384"/>
      <c r="AW22" s="384"/>
      <c r="AX22" s="384"/>
      <c r="AY22" s="384"/>
      <c r="AZ22" s="384"/>
      <c r="BA22" s="384"/>
      <c r="BB22" s="384"/>
      <c r="BC22" s="384"/>
      <c r="BD22" s="384"/>
      <c r="BE22" s="384"/>
    </row>
    <row r="23" spans="1:57">
      <c r="A23" s="384"/>
      <c r="B23" s="384"/>
      <c r="C23" s="384"/>
      <c r="D23" s="384"/>
      <c r="E23" s="384"/>
      <c r="F23" s="384"/>
      <c r="G23" s="384"/>
      <c r="H23" s="384"/>
      <c r="I23" s="384"/>
      <c r="J23" s="384"/>
      <c r="K23" s="384"/>
      <c r="L23" s="384"/>
      <c r="M23" s="384"/>
      <c r="N23" s="384"/>
      <c r="O23" s="384"/>
      <c r="P23" s="384"/>
      <c r="Q23" s="384"/>
      <c r="R23" s="384"/>
      <c r="S23" s="384"/>
      <c r="T23" s="384"/>
      <c r="U23" s="384"/>
      <c r="V23" s="384"/>
      <c r="W23" s="384"/>
      <c r="X23" s="384"/>
      <c r="Y23" s="384"/>
      <c r="Z23" s="384"/>
      <c r="AA23" s="384"/>
      <c r="AB23" s="384"/>
      <c r="AC23" s="384"/>
      <c r="AD23" s="384"/>
      <c r="AE23" s="384"/>
      <c r="AF23" s="384"/>
      <c r="AG23" s="384"/>
      <c r="AH23" s="384"/>
      <c r="AI23" s="384"/>
      <c r="AJ23" s="384"/>
      <c r="AK23" s="384"/>
      <c r="AL23" s="384"/>
      <c r="AM23" s="384"/>
      <c r="AN23" s="384"/>
      <c r="AO23" s="384"/>
      <c r="AP23" s="384"/>
      <c r="AQ23" s="384"/>
      <c r="AR23" s="384"/>
      <c r="AS23" s="384"/>
      <c r="AT23" s="384"/>
      <c r="AU23" s="384"/>
      <c r="AV23" s="384"/>
      <c r="AW23" s="384"/>
      <c r="AX23" s="384"/>
      <c r="AY23" s="384"/>
      <c r="AZ23" s="384"/>
      <c r="BA23" s="384"/>
      <c r="BB23" s="384"/>
      <c r="BC23" s="384"/>
      <c r="BD23" s="384"/>
      <c r="BE23" s="384"/>
    </row>
    <row r="24" spans="1:57">
      <c r="A24" s="384"/>
      <c r="B24" s="384"/>
      <c r="C24" s="384"/>
      <c r="D24" s="384"/>
      <c r="E24" s="384"/>
      <c r="F24" s="384"/>
      <c r="G24" s="384"/>
      <c r="H24" s="384"/>
      <c r="I24" s="384"/>
      <c r="J24" s="384"/>
      <c r="K24" s="384"/>
      <c r="L24" s="384"/>
      <c r="M24" s="384"/>
      <c r="N24" s="384"/>
      <c r="O24" s="384"/>
      <c r="P24" s="384"/>
      <c r="Q24" s="384"/>
      <c r="R24" s="384"/>
      <c r="S24" s="384"/>
      <c r="T24" s="384"/>
      <c r="U24" s="384"/>
      <c r="V24" s="384"/>
      <c r="W24" s="384"/>
      <c r="X24" s="384"/>
      <c r="Y24" s="384"/>
      <c r="Z24" s="384"/>
      <c r="AA24" s="384"/>
      <c r="AB24" s="384"/>
      <c r="AC24" s="384"/>
      <c r="AD24" s="384"/>
      <c r="AE24" s="384"/>
      <c r="AF24" s="384"/>
      <c r="AG24" s="384"/>
      <c r="AH24" s="384"/>
      <c r="AI24" s="384"/>
      <c r="AJ24" s="384"/>
      <c r="AK24" s="384"/>
      <c r="AL24" s="384"/>
      <c r="AM24" s="384"/>
      <c r="AN24" s="384"/>
      <c r="AO24" s="384"/>
      <c r="AP24" s="384"/>
      <c r="AQ24" s="384"/>
      <c r="AR24" s="384"/>
      <c r="AS24" s="384"/>
      <c r="AT24" s="384"/>
      <c r="AU24" s="384"/>
      <c r="AV24" s="384"/>
      <c r="AW24" s="384"/>
      <c r="AX24" s="384"/>
      <c r="AY24" s="384"/>
      <c r="AZ24" s="384"/>
      <c r="BA24" s="384"/>
      <c r="BB24" s="384"/>
      <c r="BC24" s="384"/>
      <c r="BD24" s="384"/>
      <c r="BE24" s="384"/>
    </row>
    <row r="25" spans="1:57">
      <c r="A25" s="384"/>
      <c r="B25" s="384"/>
      <c r="C25" s="384"/>
      <c r="D25" s="384"/>
      <c r="E25" s="384"/>
      <c r="F25" s="384"/>
      <c r="G25" s="384"/>
      <c r="H25" s="384"/>
      <c r="I25" s="384"/>
      <c r="J25" s="384"/>
      <c r="K25" s="384"/>
      <c r="L25" s="384"/>
      <c r="M25" s="384"/>
      <c r="N25" s="384"/>
      <c r="O25" s="384"/>
      <c r="P25" s="384"/>
      <c r="Q25" s="384"/>
      <c r="R25" s="384"/>
      <c r="S25" s="384"/>
      <c r="T25" s="384"/>
      <c r="U25" s="384"/>
      <c r="V25" s="384"/>
      <c r="W25" s="384"/>
      <c r="X25" s="384"/>
      <c r="Y25" s="384"/>
      <c r="Z25" s="384"/>
      <c r="AA25" s="384"/>
      <c r="AB25" s="384"/>
      <c r="AC25" s="384"/>
      <c r="AD25" s="384"/>
      <c r="AE25" s="384"/>
      <c r="AF25" s="384"/>
      <c r="AG25" s="384"/>
      <c r="AH25" s="384"/>
      <c r="AI25" s="384"/>
      <c r="AJ25" s="384"/>
      <c r="AK25" s="384"/>
      <c r="AL25" s="384"/>
      <c r="AM25" s="384"/>
      <c r="AN25" s="384"/>
      <c r="AO25" s="384"/>
      <c r="AP25" s="384"/>
      <c r="AQ25" s="384"/>
      <c r="AR25" s="384"/>
      <c r="AS25" s="384"/>
      <c r="AT25" s="384"/>
      <c r="AU25" s="384"/>
      <c r="AV25" s="384"/>
      <c r="AW25" s="384"/>
      <c r="AX25" s="384"/>
      <c r="AY25" s="384"/>
      <c r="AZ25" s="384"/>
      <c r="BA25" s="384"/>
      <c r="BB25" s="384"/>
      <c r="BC25" s="384"/>
      <c r="BD25" s="384"/>
      <c r="BE25" s="384"/>
    </row>
    <row r="26" spans="1:57">
      <c r="A26" s="384"/>
      <c r="B26" s="384"/>
      <c r="C26" s="384"/>
      <c r="D26" s="384"/>
      <c r="E26" s="384"/>
      <c r="F26" s="384"/>
      <c r="G26" s="384"/>
      <c r="H26" s="384"/>
      <c r="I26" s="384"/>
      <c r="J26" s="384"/>
      <c r="K26" s="384"/>
      <c r="L26" s="384"/>
      <c r="M26" s="384"/>
      <c r="N26" s="384"/>
      <c r="O26" s="384"/>
      <c r="P26" s="384"/>
      <c r="Q26" s="384"/>
      <c r="R26" s="384"/>
      <c r="S26" s="384"/>
      <c r="T26" s="384"/>
      <c r="U26" s="384"/>
      <c r="V26" s="384"/>
      <c r="W26" s="384"/>
      <c r="X26" s="384"/>
      <c r="Y26" s="384"/>
      <c r="Z26" s="384"/>
      <c r="AA26" s="384"/>
      <c r="AB26" s="384"/>
      <c r="AC26" s="384"/>
      <c r="AD26" s="384"/>
      <c r="AE26" s="384"/>
      <c r="AF26" s="384"/>
      <c r="AG26" s="384"/>
      <c r="AH26" s="384"/>
      <c r="AI26" s="384"/>
      <c r="AJ26" s="384"/>
      <c r="AK26" s="384"/>
      <c r="AL26" s="384"/>
      <c r="AM26" s="384"/>
      <c r="AN26" s="384"/>
      <c r="AO26" s="384"/>
      <c r="AP26" s="384"/>
      <c r="AQ26" s="384"/>
      <c r="AR26" s="384"/>
      <c r="AS26" s="384"/>
      <c r="AT26" s="384"/>
      <c r="AU26" s="384"/>
      <c r="AV26" s="384"/>
      <c r="AW26" s="384"/>
      <c r="AX26" s="384"/>
      <c r="AY26" s="384"/>
      <c r="AZ26" s="384"/>
      <c r="BA26" s="384"/>
      <c r="BB26" s="384"/>
      <c r="BC26" s="384"/>
      <c r="BD26" s="384"/>
      <c r="BE26" s="384"/>
    </row>
    <row r="27" spans="1:57">
      <c r="A27" s="384"/>
      <c r="B27" s="384"/>
      <c r="C27" s="384"/>
      <c r="D27" s="384"/>
      <c r="E27" s="384"/>
      <c r="F27" s="384"/>
      <c r="G27" s="384"/>
      <c r="H27" s="384"/>
      <c r="I27" s="384"/>
      <c r="J27" s="384"/>
      <c r="K27" s="384"/>
      <c r="L27" s="384"/>
      <c r="M27" s="384"/>
      <c r="N27" s="384"/>
      <c r="O27" s="384"/>
      <c r="P27" s="384"/>
      <c r="Q27" s="384"/>
      <c r="R27" s="384"/>
      <c r="S27" s="384"/>
      <c r="T27" s="384"/>
      <c r="U27" s="384"/>
      <c r="V27" s="384"/>
      <c r="W27" s="384"/>
      <c r="X27" s="384"/>
      <c r="Y27" s="384"/>
      <c r="Z27" s="384"/>
      <c r="AA27" s="384"/>
      <c r="AB27" s="384"/>
      <c r="AC27" s="384"/>
      <c r="AD27" s="384"/>
      <c r="AE27" s="384"/>
      <c r="AF27" s="384"/>
      <c r="AG27" s="384"/>
      <c r="AH27" s="384"/>
      <c r="AI27" s="384"/>
      <c r="AJ27" s="384"/>
      <c r="AK27" s="384"/>
      <c r="AL27" s="384"/>
      <c r="AM27" s="384"/>
      <c r="AN27" s="384"/>
      <c r="AO27" s="384"/>
      <c r="AP27" s="384"/>
      <c r="AQ27" s="384"/>
      <c r="AR27" s="384"/>
      <c r="AS27" s="384"/>
      <c r="AT27" s="384"/>
      <c r="AU27" s="384"/>
      <c r="AV27" s="384"/>
      <c r="AW27" s="384"/>
      <c r="AX27" s="384"/>
      <c r="AY27" s="384"/>
      <c r="AZ27" s="384"/>
      <c r="BA27" s="384"/>
      <c r="BB27" s="384"/>
      <c r="BC27" s="384"/>
      <c r="BD27" s="384"/>
      <c r="BE27" s="384"/>
    </row>
    <row r="28" spans="1:57">
      <c r="A28" s="384"/>
      <c r="B28" s="384"/>
      <c r="C28" s="384"/>
      <c r="D28" s="384"/>
      <c r="E28" s="384"/>
      <c r="F28" s="384"/>
      <c r="G28" s="384"/>
      <c r="H28" s="384"/>
      <c r="I28" s="384"/>
      <c r="J28" s="384"/>
      <c r="K28" s="384"/>
      <c r="L28" s="384"/>
      <c r="M28" s="384"/>
      <c r="N28" s="384"/>
      <c r="O28" s="384"/>
      <c r="P28" s="384"/>
      <c r="Q28" s="384"/>
      <c r="R28" s="384"/>
      <c r="S28" s="384"/>
      <c r="T28" s="384"/>
      <c r="U28" s="384"/>
      <c r="V28" s="384"/>
      <c r="W28" s="384"/>
      <c r="X28" s="384"/>
      <c r="Y28" s="384"/>
      <c r="Z28" s="384"/>
      <c r="AA28" s="384"/>
      <c r="AB28" s="384"/>
      <c r="AC28" s="384"/>
      <c r="AD28" s="384"/>
      <c r="AE28" s="384"/>
      <c r="AF28" s="384"/>
      <c r="AG28" s="384"/>
      <c r="AH28" s="384"/>
      <c r="AI28" s="384"/>
      <c r="AJ28" s="384"/>
      <c r="AK28" s="384"/>
      <c r="AL28" s="384"/>
      <c r="AM28" s="384"/>
      <c r="AN28" s="384"/>
      <c r="AO28" s="384"/>
      <c r="AP28" s="384"/>
      <c r="AQ28" s="384"/>
      <c r="AR28" s="384"/>
      <c r="AS28" s="384"/>
      <c r="AT28" s="384"/>
      <c r="AU28" s="384"/>
      <c r="AV28" s="384"/>
      <c r="AW28" s="384"/>
      <c r="AX28" s="384"/>
      <c r="AY28" s="384"/>
      <c r="AZ28" s="384"/>
      <c r="BA28" s="384"/>
      <c r="BB28" s="384"/>
      <c r="BC28" s="384"/>
      <c r="BD28" s="384"/>
      <c r="BE28" s="384"/>
    </row>
    <row r="29" spans="1:57">
      <c r="A29" s="384"/>
      <c r="B29" s="384"/>
      <c r="C29" s="384"/>
      <c r="D29" s="384"/>
      <c r="E29" s="384"/>
      <c r="F29" s="384"/>
      <c r="G29" s="384"/>
      <c r="H29" s="384"/>
      <c r="I29" s="384"/>
      <c r="J29" s="384"/>
      <c r="K29" s="384"/>
      <c r="L29" s="384"/>
      <c r="M29" s="384"/>
      <c r="N29" s="384"/>
      <c r="O29" s="384"/>
      <c r="P29" s="384"/>
      <c r="Q29" s="384"/>
      <c r="R29" s="384"/>
      <c r="S29" s="384"/>
      <c r="T29" s="384"/>
      <c r="U29" s="384"/>
      <c r="V29" s="384"/>
      <c r="W29" s="384"/>
      <c r="X29" s="384"/>
      <c r="Y29" s="384"/>
      <c r="Z29" s="384"/>
      <c r="AA29" s="384"/>
      <c r="AB29" s="384"/>
      <c r="AC29" s="384"/>
      <c r="AD29" s="384"/>
      <c r="AE29" s="384"/>
      <c r="AF29" s="384"/>
      <c r="AG29" s="384"/>
      <c r="AH29" s="384"/>
      <c r="AI29" s="384"/>
      <c r="AJ29" s="384"/>
      <c r="AK29" s="384"/>
      <c r="AL29" s="384"/>
      <c r="AM29" s="384"/>
      <c r="AN29" s="384"/>
      <c r="AO29" s="384"/>
      <c r="AP29" s="384"/>
      <c r="AQ29" s="384"/>
      <c r="AR29" s="384"/>
      <c r="AS29" s="384"/>
      <c r="AT29" s="384"/>
      <c r="AU29" s="384"/>
      <c r="AV29" s="384"/>
      <c r="AW29" s="384"/>
      <c r="AX29" s="384"/>
      <c r="AY29" s="384"/>
      <c r="AZ29" s="384"/>
      <c r="BA29" s="384"/>
      <c r="BB29" s="384"/>
      <c r="BC29" s="384"/>
      <c r="BD29" s="384"/>
      <c r="BE29" s="384"/>
    </row>
    <row r="30" spans="1:57">
      <c r="A30" s="384"/>
      <c r="B30" s="384"/>
      <c r="C30" s="384"/>
      <c r="D30" s="384"/>
      <c r="E30" s="384"/>
      <c r="F30" s="384"/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84"/>
      <c r="R30" s="384"/>
      <c r="S30" s="384"/>
      <c r="T30" s="384"/>
      <c r="U30" s="384"/>
      <c r="V30" s="384"/>
      <c r="W30" s="384"/>
      <c r="X30" s="384"/>
      <c r="Y30" s="384"/>
      <c r="Z30" s="384"/>
      <c r="AA30" s="384"/>
      <c r="AB30" s="384"/>
      <c r="AC30" s="384"/>
      <c r="AD30" s="384"/>
      <c r="AE30" s="384"/>
      <c r="AF30" s="384"/>
      <c r="AG30" s="384"/>
      <c r="AH30" s="384"/>
      <c r="AI30" s="384"/>
      <c r="AJ30" s="384"/>
      <c r="AK30" s="384"/>
      <c r="AL30" s="384"/>
      <c r="AM30" s="384"/>
      <c r="AN30" s="384"/>
      <c r="AO30" s="384"/>
      <c r="AP30" s="384"/>
      <c r="AQ30" s="384"/>
      <c r="AR30" s="384"/>
      <c r="AS30" s="384"/>
      <c r="AT30" s="384"/>
      <c r="AU30" s="384"/>
      <c r="AV30" s="384"/>
      <c r="AW30" s="384"/>
      <c r="AX30" s="384"/>
      <c r="AY30" s="384"/>
      <c r="AZ30" s="384"/>
      <c r="BA30" s="384"/>
      <c r="BB30" s="384"/>
      <c r="BC30" s="384"/>
      <c r="BD30" s="384"/>
      <c r="BE30" s="384"/>
    </row>
    <row r="31" spans="1:57">
      <c r="A31" s="384"/>
      <c r="B31" s="384"/>
      <c r="C31" s="384"/>
      <c r="D31" s="384"/>
      <c r="E31" s="384"/>
      <c r="F31" s="384"/>
      <c r="G31" s="384"/>
      <c r="H31" s="384"/>
      <c r="I31" s="384"/>
      <c r="J31" s="384"/>
      <c r="K31" s="384"/>
      <c r="L31" s="384"/>
      <c r="M31" s="384"/>
      <c r="N31" s="384"/>
      <c r="O31" s="384"/>
      <c r="P31" s="384"/>
      <c r="Q31" s="384"/>
      <c r="R31" s="384"/>
      <c r="S31" s="384"/>
      <c r="T31" s="384"/>
      <c r="U31" s="384"/>
      <c r="V31" s="384"/>
      <c r="W31" s="384"/>
      <c r="X31" s="384"/>
      <c r="Y31" s="384"/>
      <c r="Z31" s="384"/>
      <c r="AA31" s="384"/>
      <c r="AB31" s="384"/>
      <c r="AC31" s="384"/>
      <c r="AD31" s="384"/>
      <c r="AE31" s="384"/>
      <c r="AF31" s="384"/>
      <c r="AG31" s="384"/>
      <c r="AH31" s="384"/>
      <c r="AI31" s="384"/>
      <c r="AJ31" s="384"/>
      <c r="AK31" s="384"/>
      <c r="AL31" s="384"/>
      <c r="AM31" s="384"/>
      <c r="AN31" s="384"/>
      <c r="AO31" s="384"/>
      <c r="AP31" s="384"/>
      <c r="AQ31" s="384"/>
      <c r="AR31" s="384"/>
      <c r="AS31" s="384"/>
      <c r="AT31" s="384"/>
      <c r="AU31" s="384"/>
      <c r="AV31" s="384"/>
      <c r="AW31" s="384"/>
      <c r="AX31" s="384"/>
      <c r="AY31" s="384"/>
      <c r="AZ31" s="384"/>
      <c r="BA31" s="384"/>
      <c r="BB31" s="384"/>
      <c r="BC31" s="384"/>
      <c r="BD31" s="384"/>
      <c r="BE31" s="384"/>
    </row>
    <row r="32" spans="1:57">
      <c r="A32" s="384"/>
      <c r="B32" s="384"/>
      <c r="C32" s="384"/>
      <c r="D32" s="384"/>
      <c r="E32" s="384"/>
      <c r="F32" s="384"/>
      <c r="G32" s="384"/>
      <c r="H32" s="384"/>
      <c r="I32" s="384"/>
      <c r="J32" s="384"/>
      <c r="K32" s="384"/>
      <c r="L32" s="384"/>
      <c r="M32" s="384"/>
      <c r="N32" s="384"/>
      <c r="O32" s="384"/>
      <c r="P32" s="384"/>
      <c r="Q32" s="384"/>
      <c r="R32" s="384"/>
      <c r="S32" s="384"/>
      <c r="T32" s="384"/>
      <c r="U32" s="384"/>
      <c r="V32" s="384"/>
      <c r="W32" s="384"/>
      <c r="X32" s="384"/>
      <c r="Y32" s="384"/>
      <c r="Z32" s="384"/>
      <c r="AA32" s="384"/>
      <c r="AB32" s="384"/>
      <c r="AC32" s="384"/>
      <c r="AD32" s="384"/>
      <c r="AE32" s="384"/>
      <c r="AF32" s="384"/>
      <c r="AG32" s="384"/>
      <c r="AH32" s="384"/>
      <c r="AI32" s="384"/>
      <c r="AJ32" s="384"/>
      <c r="AK32" s="384"/>
      <c r="AL32" s="384"/>
      <c r="AM32" s="384"/>
      <c r="AN32" s="384"/>
      <c r="AO32" s="384"/>
      <c r="AP32" s="384"/>
      <c r="AQ32" s="384"/>
      <c r="AR32" s="384"/>
      <c r="AS32" s="384"/>
      <c r="AT32" s="384"/>
      <c r="AU32" s="384"/>
      <c r="AV32" s="384"/>
      <c r="AW32" s="384"/>
      <c r="AX32" s="384"/>
      <c r="AY32" s="384"/>
      <c r="AZ32" s="384"/>
      <c r="BA32" s="384"/>
      <c r="BB32" s="384"/>
      <c r="BC32" s="384"/>
      <c r="BD32" s="384"/>
      <c r="BE32" s="384"/>
    </row>
    <row r="33" spans="1:57">
      <c r="A33" s="384"/>
      <c r="B33" s="384"/>
      <c r="C33" s="384"/>
      <c r="D33" s="384"/>
      <c r="E33" s="384"/>
      <c r="F33" s="384"/>
      <c r="G33" s="384"/>
      <c r="H33" s="384"/>
      <c r="I33" s="384"/>
      <c r="J33" s="384"/>
      <c r="K33" s="384"/>
      <c r="L33" s="384"/>
      <c r="M33" s="384"/>
      <c r="N33" s="384"/>
      <c r="O33" s="384"/>
      <c r="P33" s="384"/>
      <c r="Q33" s="384"/>
      <c r="R33" s="384"/>
      <c r="S33" s="384"/>
      <c r="T33" s="384"/>
      <c r="U33" s="384"/>
      <c r="V33" s="384"/>
      <c r="W33" s="384"/>
      <c r="X33" s="384"/>
      <c r="Y33" s="384"/>
      <c r="Z33" s="384"/>
      <c r="AA33" s="384"/>
      <c r="AB33" s="384"/>
      <c r="AC33" s="384"/>
      <c r="AD33" s="384"/>
      <c r="AE33" s="384"/>
      <c r="AF33" s="384"/>
      <c r="AG33" s="384"/>
      <c r="AH33" s="384"/>
      <c r="AI33" s="384"/>
      <c r="AJ33" s="384"/>
      <c r="AK33" s="384"/>
      <c r="AL33" s="384"/>
      <c r="AM33" s="384"/>
      <c r="AN33" s="384"/>
      <c r="AO33" s="384"/>
      <c r="AP33" s="384"/>
      <c r="AQ33" s="384"/>
      <c r="AR33" s="384"/>
      <c r="AS33" s="384"/>
      <c r="AT33" s="384"/>
      <c r="AU33" s="384"/>
      <c r="AV33" s="384"/>
      <c r="AW33" s="384"/>
      <c r="AX33" s="384"/>
      <c r="AY33" s="384"/>
      <c r="AZ33" s="384"/>
      <c r="BA33" s="384"/>
      <c r="BB33" s="384"/>
      <c r="BC33" s="384"/>
      <c r="BD33" s="384"/>
      <c r="BE33" s="384"/>
    </row>
    <row r="34" spans="1:57">
      <c r="A34" s="384"/>
      <c r="B34" s="384"/>
      <c r="C34" s="384"/>
      <c r="D34" s="384"/>
      <c r="E34" s="384"/>
      <c r="F34" s="384"/>
      <c r="G34" s="384"/>
      <c r="H34" s="384"/>
      <c r="I34" s="384"/>
      <c r="J34" s="384"/>
      <c r="K34" s="384"/>
      <c r="L34" s="384"/>
      <c r="M34" s="384"/>
      <c r="N34" s="384"/>
      <c r="O34" s="384"/>
      <c r="P34" s="384"/>
      <c r="Q34" s="384"/>
      <c r="R34" s="384"/>
      <c r="S34" s="384"/>
      <c r="T34" s="384"/>
      <c r="U34" s="384"/>
      <c r="V34" s="384"/>
      <c r="W34" s="384"/>
      <c r="X34" s="384"/>
      <c r="Y34" s="384"/>
      <c r="Z34" s="384"/>
      <c r="AA34" s="384"/>
      <c r="AB34" s="384"/>
      <c r="AC34" s="384"/>
      <c r="AD34" s="384"/>
      <c r="AE34" s="384"/>
      <c r="AF34" s="384"/>
      <c r="AG34" s="384"/>
      <c r="AH34" s="384"/>
      <c r="AI34" s="384"/>
      <c r="AJ34" s="384"/>
      <c r="AK34" s="384"/>
      <c r="AL34" s="384"/>
      <c r="AM34" s="384"/>
      <c r="AN34" s="384"/>
      <c r="AO34" s="384"/>
      <c r="AP34" s="384"/>
      <c r="AQ34" s="384"/>
      <c r="AR34" s="384"/>
      <c r="AS34" s="384"/>
      <c r="AT34" s="384"/>
      <c r="AU34" s="384"/>
      <c r="AV34" s="384"/>
      <c r="AW34" s="384"/>
      <c r="AX34" s="384"/>
      <c r="AY34" s="384"/>
      <c r="AZ34" s="384"/>
      <c r="BA34" s="384"/>
      <c r="BB34" s="384"/>
      <c r="BC34" s="384"/>
      <c r="BD34" s="384"/>
      <c r="BE34" s="384"/>
    </row>
    <row r="35" spans="1:57">
      <c r="A35" s="384"/>
      <c r="B35" s="384"/>
      <c r="C35" s="384"/>
      <c r="D35" s="384"/>
      <c r="E35" s="384"/>
      <c r="F35" s="384"/>
      <c r="G35" s="384"/>
      <c r="H35" s="384"/>
      <c r="I35" s="384"/>
      <c r="J35" s="384"/>
      <c r="K35" s="384"/>
      <c r="L35" s="384"/>
      <c r="M35" s="384"/>
      <c r="N35" s="384"/>
      <c r="O35" s="384"/>
      <c r="P35" s="384"/>
      <c r="Q35" s="384"/>
      <c r="R35" s="384"/>
      <c r="S35" s="384"/>
      <c r="T35" s="384"/>
      <c r="U35" s="384"/>
      <c r="V35" s="384"/>
      <c r="W35" s="384"/>
      <c r="X35" s="384"/>
      <c r="Y35" s="384"/>
      <c r="Z35" s="384"/>
      <c r="AA35" s="384"/>
      <c r="AB35" s="384"/>
      <c r="AC35" s="384"/>
      <c r="AD35" s="384"/>
      <c r="AE35" s="384"/>
      <c r="AF35" s="384"/>
      <c r="AG35" s="384"/>
      <c r="AH35" s="384"/>
      <c r="AI35" s="384"/>
      <c r="AJ35" s="384"/>
      <c r="AK35" s="384"/>
      <c r="AL35" s="384"/>
      <c r="AM35" s="384"/>
      <c r="AN35" s="384"/>
      <c r="AO35" s="384"/>
      <c r="AP35" s="384"/>
      <c r="AQ35" s="384"/>
      <c r="AR35" s="384"/>
      <c r="AS35" s="384"/>
      <c r="AT35" s="384"/>
      <c r="AU35" s="384"/>
      <c r="AV35" s="384"/>
      <c r="AW35" s="384"/>
      <c r="AX35" s="384"/>
      <c r="AY35" s="384"/>
      <c r="AZ35" s="384"/>
      <c r="BA35" s="384"/>
      <c r="BB35" s="384"/>
      <c r="BC35" s="384"/>
      <c r="BD35" s="384"/>
      <c r="BE35" s="384"/>
    </row>
    <row r="36" spans="1:57">
      <c r="A36" s="384"/>
      <c r="B36" s="384"/>
      <c r="C36" s="384"/>
      <c r="D36" s="384"/>
      <c r="E36" s="384"/>
      <c r="F36" s="384"/>
      <c r="G36" s="384"/>
      <c r="H36" s="384"/>
      <c r="I36" s="384"/>
      <c r="J36" s="384"/>
      <c r="K36" s="384"/>
      <c r="L36" s="384"/>
      <c r="M36" s="384"/>
      <c r="N36" s="384"/>
      <c r="O36" s="384"/>
      <c r="P36" s="384"/>
      <c r="Q36" s="384"/>
      <c r="R36" s="384"/>
      <c r="S36" s="384"/>
      <c r="T36" s="384"/>
      <c r="U36" s="384"/>
      <c r="V36" s="384"/>
      <c r="W36" s="384"/>
      <c r="X36" s="384"/>
      <c r="Y36" s="384"/>
      <c r="Z36" s="384"/>
      <c r="AA36" s="384"/>
      <c r="AB36" s="384"/>
      <c r="AC36" s="384"/>
      <c r="AD36" s="384"/>
      <c r="AE36" s="384"/>
      <c r="AF36" s="384"/>
      <c r="AG36" s="384"/>
      <c r="AH36" s="384"/>
      <c r="AI36" s="384"/>
      <c r="AJ36" s="384"/>
      <c r="AK36" s="384"/>
      <c r="AL36" s="384"/>
      <c r="AM36" s="384"/>
      <c r="AN36" s="384"/>
      <c r="AO36" s="384"/>
      <c r="AP36" s="384"/>
      <c r="AQ36" s="384"/>
      <c r="AR36" s="384"/>
      <c r="AS36" s="384"/>
      <c r="AT36" s="384"/>
      <c r="AU36" s="384"/>
      <c r="AV36" s="384"/>
      <c r="AW36" s="384"/>
      <c r="AX36" s="384"/>
      <c r="AY36" s="384"/>
      <c r="AZ36" s="384"/>
      <c r="BA36" s="384"/>
      <c r="BB36" s="384"/>
      <c r="BC36" s="384"/>
      <c r="BD36" s="384"/>
      <c r="BE36" s="384"/>
    </row>
    <row r="37" spans="1:57">
      <c r="A37" s="384"/>
      <c r="B37" s="384"/>
      <c r="C37" s="384"/>
      <c r="D37" s="384"/>
      <c r="E37" s="384"/>
      <c r="F37" s="384"/>
      <c r="G37" s="384"/>
      <c r="H37" s="384"/>
      <c r="I37" s="384"/>
      <c r="J37" s="384"/>
      <c r="K37" s="384"/>
      <c r="L37" s="384"/>
      <c r="M37" s="384"/>
      <c r="N37" s="384"/>
      <c r="O37" s="384"/>
      <c r="P37" s="384"/>
      <c r="Q37" s="384"/>
      <c r="R37" s="384"/>
      <c r="S37" s="384"/>
      <c r="T37" s="384"/>
      <c r="U37" s="384"/>
      <c r="V37" s="384"/>
      <c r="W37" s="384"/>
      <c r="X37" s="384"/>
      <c r="Y37" s="384"/>
      <c r="Z37" s="384"/>
      <c r="AA37" s="384"/>
      <c r="AB37" s="384"/>
      <c r="AC37" s="384"/>
      <c r="AD37" s="384"/>
      <c r="AE37" s="384"/>
      <c r="AF37" s="384"/>
      <c r="AG37" s="384"/>
      <c r="AH37" s="384"/>
      <c r="AI37" s="384"/>
      <c r="AJ37" s="384"/>
      <c r="AK37" s="384"/>
      <c r="AL37" s="384"/>
      <c r="AM37" s="384"/>
      <c r="AN37" s="384"/>
      <c r="AO37" s="384"/>
      <c r="AP37" s="384"/>
      <c r="AQ37" s="384"/>
      <c r="AR37" s="384"/>
      <c r="AS37" s="384"/>
      <c r="AT37" s="384"/>
      <c r="AU37" s="384"/>
      <c r="AV37" s="384"/>
      <c r="AW37" s="384"/>
      <c r="AX37" s="384"/>
      <c r="AY37" s="384"/>
      <c r="AZ37" s="384"/>
      <c r="BA37" s="384"/>
      <c r="BB37" s="384"/>
      <c r="BC37" s="384"/>
      <c r="BD37" s="384"/>
      <c r="BE37" s="384"/>
    </row>
    <row r="38" spans="1:57">
      <c r="A38" s="384"/>
      <c r="B38" s="384"/>
      <c r="C38" s="384"/>
      <c r="D38" s="384"/>
      <c r="E38" s="384"/>
      <c r="F38" s="384"/>
      <c r="G38" s="384"/>
      <c r="H38" s="384"/>
      <c r="I38" s="384"/>
      <c r="J38" s="384"/>
      <c r="K38" s="384"/>
      <c r="L38" s="384"/>
      <c r="M38" s="384"/>
      <c r="N38" s="384"/>
      <c r="O38" s="384"/>
      <c r="P38" s="384"/>
      <c r="Q38" s="384"/>
      <c r="R38" s="384"/>
      <c r="S38" s="384"/>
      <c r="T38" s="384"/>
      <c r="U38" s="384"/>
      <c r="V38" s="384"/>
      <c r="W38" s="384"/>
      <c r="X38" s="384"/>
      <c r="Y38" s="384"/>
      <c r="Z38" s="384"/>
      <c r="AA38" s="384"/>
      <c r="AB38" s="384"/>
      <c r="AC38" s="384"/>
      <c r="AD38" s="384"/>
      <c r="AE38" s="384"/>
      <c r="AF38" s="384"/>
      <c r="AG38" s="384"/>
      <c r="AH38" s="384"/>
      <c r="AI38" s="384"/>
      <c r="AJ38" s="384"/>
      <c r="AK38" s="384"/>
      <c r="AL38" s="384"/>
      <c r="AM38" s="384"/>
      <c r="AN38" s="384"/>
      <c r="AO38" s="384"/>
      <c r="AP38" s="384"/>
      <c r="AQ38" s="384"/>
      <c r="AR38" s="384"/>
      <c r="AS38" s="384"/>
      <c r="AT38" s="384"/>
      <c r="AU38" s="384"/>
      <c r="AV38" s="384"/>
      <c r="AW38" s="384"/>
      <c r="AX38" s="384"/>
      <c r="AY38" s="384"/>
      <c r="AZ38" s="384"/>
      <c r="BA38" s="384"/>
      <c r="BB38" s="384"/>
      <c r="BC38" s="384"/>
      <c r="BD38" s="384"/>
      <c r="BE38" s="384"/>
    </row>
    <row r="39" spans="1:57">
      <c r="A39" s="384"/>
      <c r="B39" s="384"/>
      <c r="C39" s="384"/>
      <c r="D39" s="384"/>
      <c r="E39" s="384"/>
      <c r="F39" s="384"/>
      <c r="G39" s="384"/>
      <c r="H39" s="384"/>
      <c r="I39" s="384"/>
      <c r="J39" s="384"/>
      <c r="K39" s="384"/>
      <c r="L39" s="384"/>
      <c r="M39" s="384"/>
      <c r="N39" s="384"/>
      <c r="O39" s="384"/>
      <c r="P39" s="384"/>
      <c r="Q39" s="384"/>
      <c r="R39" s="384"/>
      <c r="S39" s="384"/>
      <c r="T39" s="384"/>
      <c r="U39" s="384"/>
      <c r="V39" s="384"/>
      <c r="W39" s="384"/>
      <c r="X39" s="384"/>
      <c r="Y39" s="384"/>
      <c r="Z39" s="384"/>
      <c r="AA39" s="384"/>
      <c r="AB39" s="384"/>
      <c r="AC39" s="384"/>
      <c r="AD39" s="384"/>
      <c r="AE39" s="384"/>
      <c r="AF39" s="384"/>
      <c r="AG39" s="384"/>
      <c r="AH39" s="384"/>
      <c r="AI39" s="384"/>
      <c r="AJ39" s="384"/>
      <c r="AK39" s="384"/>
      <c r="AL39" s="384"/>
      <c r="AM39" s="384"/>
      <c r="AN39" s="384"/>
      <c r="AO39" s="384"/>
      <c r="AP39" s="384"/>
      <c r="AQ39" s="384"/>
      <c r="AR39" s="384"/>
      <c r="AS39" s="384"/>
      <c r="AT39" s="384"/>
      <c r="AU39" s="384"/>
      <c r="AV39" s="384"/>
      <c r="AW39" s="384"/>
      <c r="AX39" s="384"/>
      <c r="AY39" s="384"/>
      <c r="AZ39" s="384"/>
      <c r="BA39" s="384"/>
      <c r="BB39" s="384"/>
      <c r="BC39" s="384"/>
      <c r="BD39" s="384"/>
      <c r="BE39" s="384"/>
    </row>
    <row r="40" spans="1:57">
      <c r="A40" s="384"/>
      <c r="B40" s="384"/>
      <c r="C40" s="384"/>
      <c r="D40" s="384"/>
      <c r="E40" s="384"/>
      <c r="F40" s="384"/>
      <c r="G40" s="384"/>
      <c r="H40" s="384"/>
      <c r="I40" s="384"/>
      <c r="J40" s="384"/>
      <c r="K40" s="384"/>
      <c r="L40" s="384"/>
      <c r="M40" s="384"/>
      <c r="N40" s="384"/>
      <c r="O40" s="384"/>
      <c r="P40" s="384"/>
      <c r="Q40" s="384"/>
      <c r="R40" s="384"/>
      <c r="S40" s="384"/>
      <c r="T40" s="384"/>
      <c r="U40" s="384"/>
      <c r="V40" s="384"/>
      <c r="W40" s="384"/>
      <c r="X40" s="384"/>
      <c r="Y40" s="384"/>
      <c r="Z40" s="384"/>
      <c r="AA40" s="384"/>
      <c r="AB40" s="384"/>
      <c r="AC40" s="384"/>
      <c r="AD40" s="384"/>
      <c r="AE40" s="384"/>
      <c r="AF40" s="384"/>
      <c r="AG40" s="384"/>
      <c r="AH40" s="384"/>
      <c r="AI40" s="384"/>
      <c r="AJ40" s="384"/>
      <c r="AK40" s="384"/>
      <c r="AL40" s="384"/>
      <c r="AM40" s="384"/>
      <c r="AN40" s="384"/>
      <c r="AO40" s="384"/>
      <c r="AP40" s="384"/>
      <c r="AQ40" s="384"/>
      <c r="AR40" s="384"/>
      <c r="AS40" s="384"/>
      <c r="AT40" s="384"/>
      <c r="AU40" s="384"/>
      <c r="AV40" s="384"/>
      <c r="AW40" s="384"/>
      <c r="AX40" s="384"/>
      <c r="AY40" s="384"/>
      <c r="AZ40" s="384"/>
      <c r="BA40" s="384"/>
      <c r="BB40" s="384"/>
      <c r="BC40" s="384"/>
      <c r="BD40" s="384"/>
      <c r="BE40" s="384"/>
    </row>
    <row r="41" spans="1:57">
      <c r="A41" s="384"/>
      <c r="B41" s="384"/>
      <c r="C41" s="384"/>
      <c r="D41" s="384"/>
      <c r="E41" s="384"/>
      <c r="F41" s="384"/>
      <c r="G41" s="384"/>
      <c r="H41" s="384"/>
      <c r="I41" s="384"/>
      <c r="J41" s="384"/>
      <c r="K41" s="384"/>
      <c r="L41" s="384"/>
      <c r="M41" s="384"/>
      <c r="N41" s="384"/>
      <c r="O41" s="384"/>
      <c r="P41" s="384"/>
      <c r="Q41" s="384"/>
      <c r="R41" s="384"/>
      <c r="S41" s="384"/>
      <c r="T41" s="384"/>
      <c r="U41" s="384"/>
      <c r="V41" s="384"/>
      <c r="W41" s="384"/>
      <c r="X41" s="384"/>
      <c r="Y41" s="384"/>
      <c r="Z41" s="384"/>
      <c r="AA41" s="384"/>
      <c r="AB41" s="384"/>
      <c r="AC41" s="384"/>
      <c r="AD41" s="384"/>
      <c r="AE41" s="384"/>
      <c r="AF41" s="384"/>
      <c r="AG41" s="384"/>
      <c r="AH41" s="384"/>
      <c r="AI41" s="384"/>
      <c r="AJ41" s="384"/>
      <c r="AK41" s="384"/>
      <c r="AL41" s="384"/>
      <c r="AM41" s="384"/>
      <c r="AN41" s="384"/>
      <c r="AO41" s="384"/>
      <c r="AP41" s="384"/>
      <c r="AQ41" s="384"/>
      <c r="AR41" s="384"/>
      <c r="AS41" s="384"/>
      <c r="AT41" s="384"/>
      <c r="AU41" s="384"/>
      <c r="AV41" s="384"/>
      <c r="AW41" s="384"/>
      <c r="AX41" s="384"/>
      <c r="AY41" s="384"/>
      <c r="AZ41" s="384"/>
      <c r="BA41" s="384"/>
      <c r="BB41" s="384"/>
      <c r="BC41" s="384"/>
      <c r="BD41" s="384"/>
      <c r="BE41" s="384"/>
    </row>
    <row r="42" spans="1:57">
      <c r="A42" s="384"/>
      <c r="B42" s="384"/>
      <c r="C42" s="384"/>
      <c r="D42" s="384"/>
      <c r="E42" s="384"/>
      <c r="F42" s="384"/>
      <c r="G42" s="384"/>
      <c r="H42" s="384"/>
      <c r="I42" s="384"/>
      <c r="J42" s="384"/>
      <c r="K42" s="384"/>
      <c r="L42" s="384"/>
      <c r="M42" s="384"/>
      <c r="N42" s="384"/>
      <c r="O42" s="384"/>
      <c r="P42" s="384"/>
      <c r="Q42" s="384"/>
      <c r="R42" s="384"/>
      <c r="S42" s="384"/>
      <c r="T42" s="384"/>
      <c r="U42" s="384"/>
      <c r="V42" s="384"/>
      <c r="W42" s="384"/>
      <c r="X42" s="384"/>
      <c r="Y42" s="384"/>
      <c r="Z42" s="384"/>
      <c r="AA42" s="384"/>
      <c r="AB42" s="384"/>
      <c r="AC42" s="384"/>
      <c r="AD42" s="384"/>
      <c r="AE42" s="384"/>
      <c r="AF42" s="384"/>
      <c r="AG42" s="384"/>
      <c r="AH42" s="384"/>
      <c r="AI42" s="384"/>
      <c r="AJ42" s="384"/>
      <c r="AK42" s="384"/>
      <c r="AL42" s="384"/>
      <c r="AM42" s="384"/>
      <c r="AN42" s="384"/>
      <c r="AO42" s="384"/>
      <c r="AP42" s="384"/>
      <c r="AQ42" s="384"/>
      <c r="AR42" s="384"/>
      <c r="AS42" s="384"/>
      <c r="AT42" s="384"/>
      <c r="AU42" s="384"/>
      <c r="AV42" s="384"/>
      <c r="AW42" s="384"/>
      <c r="AX42" s="384"/>
      <c r="AY42" s="384"/>
      <c r="AZ42" s="384"/>
      <c r="BA42" s="384"/>
      <c r="BB42" s="384"/>
      <c r="BC42" s="384"/>
      <c r="BD42" s="384"/>
      <c r="BE42" s="384"/>
    </row>
    <row r="43" spans="1:57">
      <c r="A43" s="384"/>
      <c r="B43" s="384"/>
      <c r="C43" s="384"/>
      <c r="D43" s="384"/>
      <c r="E43" s="384"/>
      <c r="F43" s="384"/>
      <c r="G43" s="384"/>
      <c r="H43" s="384"/>
      <c r="I43" s="384"/>
      <c r="J43" s="384"/>
      <c r="K43" s="384"/>
      <c r="L43" s="384"/>
      <c r="M43" s="384"/>
      <c r="N43" s="384"/>
      <c r="O43" s="384"/>
      <c r="P43" s="384"/>
      <c r="Q43" s="384"/>
      <c r="R43" s="384"/>
      <c r="S43" s="384"/>
      <c r="T43" s="384"/>
      <c r="U43" s="384"/>
      <c r="V43" s="384"/>
      <c r="W43" s="384"/>
      <c r="X43" s="384"/>
      <c r="Y43" s="384"/>
      <c r="Z43" s="384"/>
      <c r="AA43" s="384"/>
      <c r="AB43" s="384"/>
      <c r="AC43" s="384"/>
      <c r="AD43" s="384"/>
      <c r="AE43" s="384"/>
      <c r="AF43" s="384"/>
      <c r="AG43" s="384"/>
      <c r="AH43" s="384"/>
      <c r="AI43" s="384"/>
      <c r="AJ43" s="384"/>
      <c r="AK43" s="384"/>
      <c r="AL43" s="384"/>
      <c r="AM43" s="384"/>
      <c r="AN43" s="384"/>
      <c r="AO43" s="384"/>
      <c r="AP43" s="384"/>
      <c r="AQ43" s="384"/>
      <c r="AR43" s="384"/>
      <c r="AS43" s="384"/>
      <c r="AT43" s="384"/>
      <c r="AU43" s="384"/>
      <c r="AV43" s="384"/>
      <c r="AW43" s="384"/>
      <c r="AX43" s="384"/>
      <c r="AY43" s="384"/>
      <c r="AZ43" s="384"/>
      <c r="BA43" s="384"/>
      <c r="BB43" s="384"/>
      <c r="BC43" s="384"/>
      <c r="BD43" s="384"/>
      <c r="BE43" s="384"/>
    </row>
    <row r="44" spans="1:57">
      <c r="A44" s="384"/>
      <c r="B44" s="384"/>
      <c r="C44" s="384"/>
      <c r="D44" s="384"/>
      <c r="E44" s="384"/>
      <c r="F44" s="384"/>
      <c r="G44" s="384"/>
      <c r="H44" s="384"/>
      <c r="I44" s="384"/>
      <c r="J44" s="384"/>
      <c r="K44" s="384"/>
      <c r="L44" s="384"/>
      <c r="M44" s="384"/>
      <c r="N44" s="384"/>
      <c r="O44" s="384"/>
      <c r="P44" s="384"/>
      <c r="Q44" s="384"/>
      <c r="R44" s="384"/>
      <c r="S44" s="384"/>
      <c r="T44" s="384"/>
      <c r="U44" s="384"/>
      <c r="V44" s="384"/>
      <c r="W44" s="384"/>
      <c r="X44" s="384"/>
      <c r="Y44" s="384"/>
      <c r="Z44" s="384"/>
      <c r="AA44" s="384"/>
      <c r="AB44" s="384"/>
      <c r="AC44" s="384"/>
      <c r="AD44" s="384"/>
      <c r="AE44" s="384"/>
      <c r="AF44" s="384"/>
      <c r="AG44" s="384"/>
      <c r="AH44" s="384"/>
      <c r="AI44" s="384"/>
      <c r="AJ44" s="384"/>
      <c r="AK44" s="384"/>
      <c r="AL44" s="384"/>
      <c r="AM44" s="384"/>
      <c r="AN44" s="384"/>
      <c r="AO44" s="384"/>
      <c r="AP44" s="384"/>
      <c r="AQ44" s="384"/>
      <c r="AR44" s="384"/>
      <c r="AS44" s="384"/>
      <c r="AT44" s="384"/>
      <c r="AU44" s="384"/>
      <c r="AV44" s="384"/>
      <c r="AW44" s="384"/>
      <c r="AX44" s="384"/>
      <c r="AY44" s="384"/>
      <c r="AZ44" s="384"/>
      <c r="BA44" s="384"/>
      <c r="BB44" s="384"/>
      <c r="BC44" s="384"/>
      <c r="BD44" s="384"/>
      <c r="BE44" s="384"/>
    </row>
    <row r="45" spans="1:57">
      <c r="A45" s="384"/>
      <c r="B45" s="384"/>
      <c r="C45" s="384"/>
      <c r="D45" s="384"/>
      <c r="E45" s="384"/>
      <c r="F45" s="384"/>
      <c r="G45" s="384"/>
      <c r="H45" s="384"/>
      <c r="I45" s="384"/>
      <c r="J45" s="384"/>
      <c r="K45" s="384"/>
      <c r="L45" s="384"/>
      <c r="M45" s="384"/>
      <c r="N45" s="384"/>
      <c r="O45" s="384"/>
      <c r="P45" s="384"/>
      <c r="Q45" s="384"/>
      <c r="R45" s="384"/>
      <c r="S45" s="384"/>
      <c r="T45" s="384"/>
      <c r="U45" s="384"/>
      <c r="V45" s="384"/>
      <c r="W45" s="384"/>
      <c r="X45" s="384"/>
      <c r="Y45" s="384"/>
      <c r="Z45" s="384"/>
      <c r="AA45" s="384"/>
      <c r="AB45" s="384"/>
      <c r="AC45" s="384"/>
      <c r="AD45" s="384"/>
      <c r="AE45" s="384"/>
      <c r="AF45" s="384"/>
      <c r="AG45" s="384"/>
      <c r="AH45" s="384"/>
      <c r="AI45" s="384"/>
      <c r="AJ45" s="384"/>
      <c r="AK45" s="384"/>
      <c r="AL45" s="384"/>
      <c r="AM45" s="384"/>
      <c r="AN45" s="384"/>
      <c r="AO45" s="384"/>
      <c r="AP45" s="384"/>
      <c r="AQ45" s="384"/>
      <c r="AR45" s="384"/>
      <c r="AS45" s="384"/>
      <c r="AT45" s="384"/>
      <c r="AU45" s="384"/>
      <c r="AV45" s="384"/>
      <c r="AW45" s="384"/>
      <c r="AX45" s="384"/>
      <c r="AY45" s="384"/>
      <c r="AZ45" s="384"/>
      <c r="BA45" s="384"/>
      <c r="BB45" s="384"/>
      <c r="BC45" s="384"/>
      <c r="BD45" s="384"/>
      <c r="BE45" s="384"/>
    </row>
    <row r="46" spans="1:57">
      <c r="A46" s="384"/>
      <c r="B46" s="384"/>
      <c r="C46" s="384"/>
      <c r="D46" s="384"/>
      <c r="E46" s="384"/>
      <c r="F46" s="384"/>
      <c r="G46" s="384"/>
      <c r="H46" s="384"/>
      <c r="I46" s="384"/>
      <c r="J46" s="384"/>
      <c r="K46" s="384"/>
      <c r="L46" s="384"/>
      <c r="M46" s="384"/>
      <c r="N46" s="384"/>
      <c r="O46" s="384"/>
      <c r="P46" s="384"/>
      <c r="Q46" s="384"/>
      <c r="R46" s="384"/>
      <c r="S46" s="384"/>
      <c r="T46" s="384"/>
      <c r="U46" s="384"/>
      <c r="V46" s="384"/>
      <c r="W46" s="384"/>
      <c r="X46" s="384"/>
      <c r="Y46" s="384"/>
      <c r="Z46" s="384"/>
      <c r="AA46" s="384"/>
      <c r="AB46" s="384"/>
      <c r="AC46" s="384"/>
      <c r="AD46" s="384"/>
      <c r="AE46" s="384"/>
      <c r="AF46" s="384"/>
      <c r="AG46" s="384"/>
      <c r="AH46" s="384"/>
      <c r="AI46" s="384"/>
      <c r="AJ46" s="384"/>
      <c r="AK46" s="384"/>
      <c r="AL46" s="384"/>
      <c r="AM46" s="384"/>
      <c r="AN46" s="384"/>
      <c r="AO46" s="384"/>
      <c r="AP46" s="384"/>
      <c r="AQ46" s="384"/>
      <c r="AR46" s="384"/>
      <c r="AS46" s="384"/>
      <c r="AT46" s="384"/>
      <c r="AU46" s="384"/>
      <c r="AV46" s="384"/>
      <c r="AW46" s="384"/>
      <c r="AX46" s="384"/>
      <c r="AY46" s="384"/>
      <c r="AZ46" s="384"/>
      <c r="BA46" s="384"/>
      <c r="BB46" s="384"/>
      <c r="BC46" s="384"/>
      <c r="BD46" s="384"/>
      <c r="BE46" s="384"/>
    </row>
    <row r="47" spans="1:57">
      <c r="A47" s="384"/>
      <c r="B47" s="384"/>
      <c r="C47" s="384"/>
      <c r="D47" s="384"/>
      <c r="E47" s="384"/>
      <c r="F47" s="384"/>
      <c r="G47" s="384"/>
      <c r="H47" s="384"/>
      <c r="I47" s="384"/>
      <c r="J47" s="384"/>
      <c r="K47" s="384"/>
      <c r="L47" s="384"/>
      <c r="M47" s="384"/>
      <c r="N47" s="384"/>
      <c r="O47" s="384"/>
      <c r="P47" s="384"/>
      <c r="Q47" s="384"/>
      <c r="R47" s="384"/>
      <c r="S47" s="384"/>
      <c r="T47" s="384"/>
      <c r="U47" s="384"/>
      <c r="V47" s="384"/>
      <c r="W47" s="384"/>
      <c r="X47" s="384"/>
      <c r="Y47" s="384"/>
      <c r="Z47" s="384"/>
      <c r="AA47" s="384"/>
      <c r="AB47" s="384"/>
      <c r="AC47" s="384"/>
      <c r="AD47" s="384"/>
      <c r="AE47" s="384"/>
      <c r="AF47" s="384"/>
      <c r="AG47" s="384"/>
      <c r="AH47" s="384"/>
      <c r="AI47" s="384"/>
      <c r="AJ47" s="384"/>
      <c r="AK47" s="384"/>
      <c r="AL47" s="384"/>
      <c r="AM47" s="384"/>
      <c r="AN47" s="384"/>
      <c r="AO47" s="384"/>
      <c r="AP47" s="384"/>
      <c r="AQ47" s="384"/>
      <c r="AR47" s="384"/>
      <c r="AS47" s="384"/>
      <c r="AT47" s="384"/>
      <c r="AU47" s="384"/>
      <c r="AV47" s="384"/>
      <c r="AW47" s="384"/>
      <c r="AX47" s="384"/>
      <c r="AY47" s="384"/>
      <c r="AZ47" s="384"/>
      <c r="BA47" s="384"/>
      <c r="BB47" s="384"/>
      <c r="BC47" s="384"/>
      <c r="BD47" s="384"/>
      <c r="BE47" s="384"/>
    </row>
    <row r="48" spans="1:57">
      <c r="A48" s="384"/>
      <c r="B48" s="384"/>
      <c r="C48" s="384"/>
      <c r="D48" s="384"/>
      <c r="E48" s="384"/>
      <c r="F48" s="384"/>
      <c r="G48" s="384"/>
      <c r="H48" s="384"/>
      <c r="I48" s="384"/>
      <c r="J48" s="384"/>
      <c r="K48" s="384"/>
      <c r="L48" s="384"/>
      <c r="M48" s="384"/>
      <c r="N48" s="384"/>
      <c r="O48" s="384"/>
      <c r="P48" s="384"/>
      <c r="Q48" s="384"/>
      <c r="R48" s="384"/>
      <c r="S48" s="384"/>
      <c r="T48" s="384"/>
      <c r="U48" s="384"/>
      <c r="V48" s="384"/>
      <c r="W48" s="384"/>
      <c r="X48" s="384"/>
      <c r="Y48" s="384"/>
      <c r="Z48" s="384"/>
      <c r="AA48" s="384"/>
      <c r="AB48" s="384"/>
      <c r="AC48" s="384"/>
      <c r="AD48" s="384"/>
      <c r="AE48" s="384"/>
      <c r="AF48" s="384"/>
      <c r="AG48" s="384"/>
      <c r="AH48" s="384"/>
      <c r="AI48" s="384"/>
      <c r="AJ48" s="384"/>
      <c r="AK48" s="384"/>
      <c r="AL48" s="384"/>
      <c r="AM48" s="384"/>
      <c r="AN48" s="384"/>
      <c r="AO48" s="384"/>
      <c r="AP48" s="384"/>
      <c r="AQ48" s="384"/>
      <c r="AR48" s="384"/>
      <c r="AS48" s="384"/>
      <c r="AT48" s="384"/>
      <c r="AU48" s="384"/>
      <c r="AV48" s="384"/>
      <c r="AW48" s="384"/>
      <c r="AX48" s="384"/>
      <c r="AY48" s="384"/>
      <c r="AZ48" s="384"/>
      <c r="BA48" s="384"/>
      <c r="BB48" s="384"/>
      <c r="BC48" s="384"/>
      <c r="BD48" s="384"/>
      <c r="BE48" s="384"/>
    </row>
    <row r="49" spans="1:57">
      <c r="A49" s="384"/>
      <c r="B49" s="384"/>
      <c r="C49" s="384"/>
      <c r="D49" s="384"/>
      <c r="E49" s="384"/>
      <c r="F49" s="384"/>
      <c r="G49" s="384"/>
      <c r="H49" s="384"/>
      <c r="I49" s="384"/>
      <c r="J49" s="384"/>
      <c r="K49" s="384"/>
      <c r="L49" s="384"/>
      <c r="M49" s="384"/>
      <c r="N49" s="384"/>
      <c r="O49" s="384"/>
      <c r="P49" s="384"/>
      <c r="Q49" s="384"/>
      <c r="R49" s="384"/>
      <c r="S49" s="384"/>
      <c r="T49" s="384"/>
      <c r="U49" s="384"/>
      <c r="V49" s="384"/>
      <c r="W49" s="384"/>
      <c r="X49" s="384"/>
      <c r="Y49" s="384"/>
      <c r="Z49" s="384"/>
      <c r="AA49" s="384"/>
      <c r="AB49" s="384"/>
      <c r="AC49" s="384"/>
      <c r="AD49" s="384"/>
      <c r="AE49" s="384"/>
      <c r="AF49" s="384"/>
      <c r="AG49" s="384"/>
      <c r="AH49" s="384"/>
      <c r="AI49" s="384"/>
      <c r="AJ49" s="384"/>
      <c r="AK49" s="384"/>
      <c r="AL49" s="384"/>
      <c r="AM49" s="384"/>
      <c r="AN49" s="384"/>
      <c r="AO49" s="384"/>
      <c r="AP49" s="384"/>
      <c r="AQ49" s="384"/>
      <c r="AR49" s="384"/>
      <c r="AS49" s="384"/>
      <c r="AT49" s="384"/>
      <c r="AU49" s="384"/>
      <c r="AV49" s="384"/>
      <c r="AW49" s="384"/>
      <c r="AX49" s="384"/>
      <c r="AY49" s="384"/>
      <c r="AZ49" s="384"/>
      <c r="BA49" s="384"/>
      <c r="BB49" s="384"/>
      <c r="BC49" s="384"/>
      <c r="BD49" s="384"/>
      <c r="BE49" s="384"/>
    </row>
    <row r="50" spans="1:57">
      <c r="A50" s="384"/>
      <c r="B50" s="384"/>
      <c r="C50" s="384"/>
      <c r="D50" s="384"/>
      <c r="E50" s="384"/>
      <c r="F50" s="384"/>
      <c r="G50" s="384"/>
      <c r="H50" s="384"/>
      <c r="I50" s="384"/>
      <c r="J50" s="384"/>
      <c r="K50" s="384"/>
      <c r="L50" s="384"/>
      <c r="M50" s="384"/>
      <c r="N50" s="384"/>
      <c r="O50" s="384"/>
      <c r="P50" s="384"/>
      <c r="Q50" s="384"/>
      <c r="R50" s="384"/>
      <c r="S50" s="384"/>
      <c r="T50" s="384"/>
      <c r="U50" s="384"/>
      <c r="V50" s="384"/>
      <c r="W50" s="384"/>
      <c r="X50" s="384"/>
      <c r="Y50" s="384"/>
      <c r="Z50" s="384"/>
      <c r="AA50" s="384"/>
      <c r="AB50" s="384"/>
      <c r="AC50" s="384"/>
      <c r="AD50" s="384"/>
      <c r="AE50" s="384"/>
      <c r="AF50" s="384"/>
      <c r="AG50" s="384"/>
      <c r="AH50" s="384"/>
      <c r="AI50" s="384"/>
      <c r="AJ50" s="384"/>
      <c r="AK50" s="384"/>
      <c r="AL50" s="384"/>
      <c r="AM50" s="384"/>
      <c r="AN50" s="384"/>
      <c r="AO50" s="384"/>
      <c r="AP50" s="384"/>
      <c r="AQ50" s="384"/>
      <c r="AR50" s="384"/>
      <c r="AS50" s="384"/>
      <c r="AT50" s="384"/>
      <c r="AU50" s="384"/>
      <c r="AV50" s="384"/>
      <c r="AW50" s="384"/>
      <c r="AX50" s="384"/>
      <c r="AY50" s="384"/>
      <c r="AZ50" s="384"/>
      <c r="BA50" s="384"/>
      <c r="BB50" s="384"/>
      <c r="BC50" s="384"/>
      <c r="BD50" s="384"/>
      <c r="BE50" s="384"/>
    </row>
    <row r="51" spans="1:57">
      <c r="A51" s="384"/>
      <c r="B51" s="384"/>
      <c r="C51" s="384"/>
      <c r="D51" s="384"/>
      <c r="E51" s="384"/>
      <c r="F51" s="384"/>
      <c r="G51" s="384"/>
      <c r="H51" s="384"/>
      <c r="I51" s="384"/>
      <c r="J51" s="384"/>
      <c r="K51" s="384"/>
      <c r="L51" s="384"/>
      <c r="M51" s="384"/>
      <c r="N51" s="384"/>
      <c r="O51" s="384"/>
      <c r="P51" s="384"/>
      <c r="Q51" s="384"/>
      <c r="R51" s="384"/>
      <c r="S51" s="384"/>
      <c r="T51" s="384"/>
      <c r="U51" s="384"/>
      <c r="V51" s="384"/>
      <c r="W51" s="384"/>
      <c r="X51" s="384"/>
      <c r="Y51" s="384"/>
      <c r="Z51" s="384"/>
      <c r="AA51" s="384"/>
      <c r="AB51" s="384"/>
      <c r="AC51" s="384"/>
      <c r="AD51" s="384"/>
      <c r="AE51" s="384"/>
      <c r="AF51" s="384"/>
      <c r="AG51" s="384"/>
      <c r="AH51" s="384"/>
      <c r="AI51" s="384"/>
      <c r="AJ51" s="384"/>
      <c r="AK51" s="384"/>
      <c r="AL51" s="384"/>
      <c r="AM51" s="384"/>
      <c r="AN51" s="384"/>
      <c r="AO51" s="384"/>
      <c r="AP51" s="384"/>
      <c r="AQ51" s="384"/>
      <c r="AR51" s="384"/>
      <c r="AS51" s="384"/>
      <c r="AT51" s="384"/>
      <c r="AU51" s="384"/>
      <c r="AV51" s="384"/>
      <c r="AW51" s="384"/>
      <c r="AX51" s="384"/>
      <c r="AY51" s="384"/>
      <c r="AZ51" s="384"/>
      <c r="BA51" s="384"/>
      <c r="BB51" s="384"/>
      <c r="BC51" s="384"/>
      <c r="BD51" s="384"/>
      <c r="BE51" s="384"/>
    </row>
    <row r="52" spans="1:57">
      <c r="A52" s="384"/>
      <c r="B52" s="384"/>
      <c r="C52" s="384"/>
      <c r="D52" s="384"/>
      <c r="E52" s="384"/>
      <c r="F52" s="384"/>
      <c r="G52" s="384"/>
      <c r="H52" s="384"/>
      <c r="I52" s="384"/>
      <c r="J52" s="384"/>
      <c r="K52" s="384"/>
      <c r="L52" s="384"/>
      <c r="M52" s="384"/>
      <c r="N52" s="384"/>
      <c r="O52" s="384"/>
      <c r="P52" s="384"/>
      <c r="Q52" s="384"/>
      <c r="R52" s="384"/>
      <c r="S52" s="384"/>
      <c r="T52" s="384"/>
      <c r="U52" s="384"/>
      <c r="V52" s="384"/>
      <c r="W52" s="384"/>
      <c r="X52" s="384"/>
      <c r="Y52" s="384"/>
      <c r="Z52" s="384"/>
      <c r="AA52" s="384"/>
      <c r="AB52" s="384"/>
      <c r="AC52" s="384"/>
      <c r="AD52" s="384"/>
      <c r="AE52" s="384"/>
      <c r="AF52" s="384"/>
      <c r="AG52" s="384"/>
      <c r="AH52" s="384"/>
      <c r="AI52" s="384"/>
      <c r="AJ52" s="384"/>
      <c r="AK52" s="384"/>
      <c r="AL52" s="384"/>
      <c r="AM52" s="384"/>
      <c r="AN52" s="384"/>
      <c r="AO52" s="384"/>
      <c r="AP52" s="384"/>
      <c r="AQ52" s="384"/>
      <c r="AR52" s="384"/>
      <c r="AS52" s="384"/>
      <c r="AT52" s="384"/>
      <c r="AU52" s="384"/>
      <c r="AV52" s="384"/>
      <c r="AW52" s="384"/>
      <c r="AX52" s="384"/>
      <c r="AY52" s="384"/>
      <c r="AZ52" s="384"/>
      <c r="BA52" s="384"/>
      <c r="BB52" s="384"/>
      <c r="BC52" s="384"/>
      <c r="BD52" s="384"/>
      <c r="BE52" s="384"/>
    </row>
    <row r="53" spans="1:57">
      <c r="A53" s="384"/>
      <c r="B53" s="384"/>
      <c r="C53" s="384"/>
      <c r="D53" s="384"/>
      <c r="E53" s="384"/>
      <c r="F53" s="384"/>
      <c r="G53" s="384"/>
      <c r="H53" s="384"/>
      <c r="I53" s="384"/>
      <c r="J53" s="384"/>
      <c r="K53" s="384"/>
      <c r="L53" s="384"/>
      <c r="M53" s="384"/>
      <c r="N53" s="384"/>
      <c r="O53" s="384"/>
      <c r="P53" s="384"/>
      <c r="Q53" s="384"/>
      <c r="R53" s="384"/>
      <c r="S53" s="384"/>
      <c r="T53" s="384"/>
      <c r="U53" s="384"/>
      <c r="V53" s="384"/>
      <c r="W53" s="384"/>
      <c r="X53" s="384"/>
      <c r="Y53" s="384"/>
      <c r="Z53" s="384"/>
      <c r="AA53" s="384"/>
      <c r="AB53" s="384"/>
      <c r="AC53" s="384"/>
      <c r="AD53" s="384"/>
      <c r="AE53" s="384"/>
      <c r="AF53" s="384"/>
      <c r="AG53" s="384"/>
      <c r="AH53" s="384"/>
      <c r="AI53" s="384"/>
      <c r="AJ53" s="384"/>
      <c r="AK53" s="384"/>
      <c r="AL53" s="384"/>
      <c r="AM53" s="384"/>
      <c r="AN53" s="384"/>
      <c r="AO53" s="384"/>
      <c r="AP53" s="384"/>
      <c r="AQ53" s="384"/>
      <c r="AR53" s="384"/>
      <c r="AS53" s="384"/>
      <c r="AT53" s="384"/>
      <c r="AU53" s="384"/>
      <c r="AV53" s="384"/>
      <c r="AW53" s="384"/>
      <c r="AX53" s="384"/>
      <c r="AY53" s="384"/>
      <c r="AZ53" s="384"/>
      <c r="BA53" s="384"/>
      <c r="BB53" s="384"/>
      <c r="BC53" s="384"/>
      <c r="BD53" s="384"/>
      <c r="BE53" s="384"/>
    </row>
    <row r="54" spans="1:57">
      <c r="A54" s="384"/>
      <c r="B54" s="384"/>
      <c r="C54" s="384"/>
      <c r="D54" s="384"/>
      <c r="E54" s="384"/>
      <c r="F54" s="384"/>
      <c r="G54" s="384"/>
      <c r="H54" s="384"/>
      <c r="I54" s="384"/>
      <c r="J54" s="384"/>
      <c r="K54" s="384"/>
      <c r="L54" s="384"/>
      <c r="M54" s="384"/>
      <c r="N54" s="384"/>
      <c r="O54" s="384"/>
      <c r="P54" s="384"/>
      <c r="Q54" s="384"/>
      <c r="R54" s="384"/>
      <c r="S54" s="384"/>
      <c r="T54" s="384"/>
      <c r="U54" s="384"/>
      <c r="V54" s="384"/>
      <c r="W54" s="384"/>
      <c r="X54" s="384"/>
      <c r="Y54" s="384"/>
      <c r="Z54" s="384"/>
      <c r="AA54" s="384"/>
      <c r="AB54" s="384"/>
      <c r="AC54" s="384"/>
      <c r="AD54" s="384"/>
      <c r="AE54" s="384"/>
      <c r="AF54" s="384"/>
      <c r="AG54" s="384"/>
      <c r="AH54" s="384"/>
      <c r="AI54" s="384"/>
      <c r="AJ54" s="384"/>
      <c r="AK54" s="384"/>
      <c r="AL54" s="384"/>
      <c r="AM54" s="384"/>
      <c r="AN54" s="384"/>
      <c r="AO54" s="384"/>
      <c r="AP54" s="384"/>
      <c r="AQ54" s="384"/>
      <c r="AR54" s="384"/>
      <c r="AS54" s="384"/>
      <c r="AT54" s="384"/>
      <c r="AU54" s="384"/>
      <c r="AV54" s="384"/>
      <c r="AW54" s="384"/>
      <c r="AX54" s="384"/>
      <c r="AY54" s="384"/>
      <c r="AZ54" s="384"/>
      <c r="BA54" s="384"/>
      <c r="BB54" s="384"/>
      <c r="BC54" s="384"/>
      <c r="BD54" s="384"/>
      <c r="BE54" s="384"/>
    </row>
    <row r="55" spans="1:57">
      <c r="A55" s="384"/>
      <c r="B55" s="384"/>
      <c r="C55" s="384"/>
      <c r="D55" s="384"/>
      <c r="E55" s="384"/>
      <c r="F55" s="384"/>
      <c r="G55" s="384"/>
      <c r="H55" s="384"/>
      <c r="I55" s="384"/>
      <c r="J55" s="384"/>
      <c r="K55" s="384"/>
      <c r="L55" s="384"/>
      <c r="M55" s="384"/>
      <c r="N55" s="384"/>
      <c r="O55" s="384"/>
      <c r="P55" s="384"/>
      <c r="Q55" s="384"/>
      <c r="R55" s="384"/>
      <c r="S55" s="384"/>
      <c r="T55" s="384"/>
      <c r="U55" s="384"/>
      <c r="V55" s="384"/>
      <c r="W55" s="384"/>
      <c r="X55" s="384"/>
      <c r="Y55" s="384"/>
      <c r="Z55" s="384"/>
      <c r="AA55" s="384"/>
      <c r="AB55" s="384"/>
      <c r="AC55" s="384"/>
      <c r="AD55" s="384"/>
      <c r="AE55" s="384"/>
      <c r="AF55" s="384"/>
      <c r="AG55" s="384"/>
      <c r="AH55" s="384"/>
      <c r="AI55" s="384"/>
      <c r="AJ55" s="384"/>
      <c r="AK55" s="384"/>
      <c r="AL55" s="384"/>
      <c r="AM55" s="384"/>
      <c r="AN55" s="384"/>
      <c r="AO55" s="384"/>
      <c r="AP55" s="384"/>
      <c r="AQ55" s="384"/>
      <c r="AR55" s="384"/>
      <c r="AS55" s="384"/>
      <c r="AT55" s="384"/>
      <c r="AU55" s="384"/>
      <c r="AV55" s="384"/>
      <c r="AW55" s="384"/>
      <c r="AX55" s="384"/>
      <c r="AY55" s="384"/>
      <c r="AZ55" s="384"/>
      <c r="BA55" s="384"/>
      <c r="BB55" s="384"/>
      <c r="BC55" s="384"/>
      <c r="BD55" s="384"/>
      <c r="BE55" s="384"/>
    </row>
    <row r="56" spans="1:57">
      <c r="A56" s="384"/>
      <c r="B56" s="384"/>
      <c r="C56" s="384"/>
      <c r="D56" s="384"/>
      <c r="E56" s="384"/>
      <c r="F56" s="384"/>
      <c r="G56" s="384"/>
      <c r="H56" s="384"/>
      <c r="I56" s="384"/>
      <c r="J56" s="384"/>
      <c r="K56" s="384"/>
      <c r="L56" s="384"/>
      <c r="M56" s="384"/>
      <c r="N56" s="384"/>
      <c r="O56" s="384"/>
      <c r="P56" s="384"/>
      <c r="Q56" s="384"/>
      <c r="R56" s="384"/>
      <c r="S56" s="384"/>
      <c r="T56" s="384"/>
      <c r="U56" s="384"/>
      <c r="V56" s="384"/>
      <c r="W56" s="384"/>
      <c r="X56" s="384"/>
      <c r="Y56" s="384"/>
      <c r="Z56" s="384"/>
      <c r="AA56" s="384"/>
      <c r="AB56" s="384"/>
      <c r="AC56" s="384"/>
      <c r="AD56" s="384"/>
      <c r="AE56" s="384"/>
      <c r="AF56" s="384"/>
      <c r="AG56" s="384"/>
      <c r="AH56" s="384"/>
      <c r="AI56" s="384"/>
      <c r="AJ56" s="384"/>
      <c r="AK56" s="384"/>
      <c r="AL56" s="384"/>
      <c r="AM56" s="384"/>
      <c r="AN56" s="384"/>
      <c r="AO56" s="384"/>
      <c r="AP56" s="384"/>
      <c r="AQ56" s="384"/>
      <c r="AR56" s="384"/>
      <c r="AS56" s="384"/>
      <c r="AT56" s="384"/>
      <c r="AU56" s="384"/>
      <c r="AV56" s="384"/>
      <c r="AW56" s="384"/>
      <c r="AX56" s="384"/>
      <c r="AY56" s="384"/>
      <c r="AZ56" s="384"/>
      <c r="BA56" s="384"/>
      <c r="BB56" s="384"/>
      <c r="BC56" s="384"/>
      <c r="BD56" s="384"/>
      <c r="BE56" s="384"/>
    </row>
    <row r="57" spans="1:57">
      <c r="A57" s="384"/>
      <c r="B57" s="384"/>
      <c r="C57" s="384"/>
      <c r="D57" s="384"/>
      <c r="E57" s="384"/>
      <c r="F57" s="384"/>
      <c r="G57" s="384"/>
      <c r="H57" s="384"/>
      <c r="I57" s="384"/>
      <c r="J57" s="384"/>
      <c r="K57" s="384"/>
      <c r="L57" s="384"/>
      <c r="M57" s="384"/>
      <c r="N57" s="384"/>
      <c r="O57" s="384"/>
      <c r="P57" s="384"/>
      <c r="Q57" s="384"/>
      <c r="R57" s="384"/>
      <c r="S57" s="384"/>
      <c r="T57" s="384"/>
      <c r="U57" s="384"/>
      <c r="V57" s="384"/>
      <c r="W57" s="384"/>
      <c r="X57" s="384"/>
      <c r="Y57" s="384"/>
      <c r="Z57" s="384"/>
      <c r="AA57" s="384"/>
      <c r="AB57" s="384"/>
      <c r="AC57" s="384"/>
      <c r="AD57" s="384"/>
      <c r="AE57" s="384"/>
      <c r="AF57" s="384"/>
      <c r="AG57" s="384"/>
      <c r="AH57" s="384"/>
      <c r="AI57" s="384"/>
      <c r="AJ57" s="384"/>
      <c r="AK57" s="384"/>
      <c r="AL57" s="384"/>
      <c r="AM57" s="384"/>
      <c r="AN57" s="384"/>
      <c r="AO57" s="384"/>
      <c r="AP57" s="384"/>
      <c r="AQ57" s="384"/>
      <c r="AR57" s="384"/>
      <c r="AS57" s="384"/>
      <c r="AT57" s="384"/>
      <c r="AU57" s="384"/>
      <c r="AV57" s="384"/>
      <c r="AW57" s="384"/>
      <c r="AX57" s="384"/>
      <c r="AY57" s="384"/>
      <c r="AZ57" s="384"/>
      <c r="BA57" s="384"/>
      <c r="BB57" s="384"/>
      <c r="BC57" s="384"/>
      <c r="BD57" s="384"/>
      <c r="BE57" s="384"/>
    </row>
    <row r="58" spans="1:57">
      <c r="A58" s="384"/>
      <c r="B58" s="384"/>
      <c r="C58" s="384"/>
      <c r="D58" s="384"/>
      <c r="E58" s="384"/>
      <c r="F58" s="384"/>
      <c r="G58" s="384"/>
      <c r="H58" s="384"/>
      <c r="I58" s="384"/>
      <c r="J58" s="384"/>
      <c r="K58" s="384"/>
      <c r="L58" s="384"/>
      <c r="M58" s="384"/>
      <c r="N58" s="384"/>
      <c r="O58" s="384"/>
      <c r="P58" s="384"/>
      <c r="Q58" s="384"/>
      <c r="R58" s="384"/>
      <c r="S58" s="384"/>
      <c r="T58" s="384"/>
      <c r="U58" s="384"/>
      <c r="V58" s="384"/>
      <c r="W58" s="384"/>
      <c r="X58" s="384"/>
      <c r="Y58" s="384"/>
      <c r="Z58" s="384"/>
      <c r="AA58" s="384"/>
      <c r="AB58" s="384"/>
      <c r="AC58" s="384"/>
      <c r="AD58" s="384"/>
      <c r="AE58" s="384"/>
      <c r="AF58" s="384"/>
      <c r="AG58" s="384"/>
      <c r="AH58" s="384"/>
      <c r="AI58" s="384"/>
      <c r="AJ58" s="384"/>
      <c r="AK58" s="384"/>
      <c r="AL58" s="384"/>
      <c r="AM58" s="384"/>
      <c r="AN58" s="384"/>
      <c r="AO58" s="384"/>
      <c r="AP58" s="384"/>
      <c r="AQ58" s="384"/>
      <c r="AR58" s="384"/>
      <c r="AS58" s="384"/>
      <c r="AT58" s="384"/>
      <c r="AU58" s="384"/>
      <c r="AV58" s="384"/>
      <c r="AW58" s="384"/>
      <c r="AX58" s="384"/>
      <c r="AY58" s="384"/>
      <c r="AZ58" s="384"/>
      <c r="BA58" s="384"/>
      <c r="BB58" s="384"/>
      <c r="BC58" s="384"/>
      <c r="BD58" s="384"/>
      <c r="BE58" s="384"/>
    </row>
    <row r="59" spans="1:57">
      <c r="A59" s="384"/>
      <c r="B59" s="384"/>
      <c r="C59" s="384"/>
      <c r="D59" s="384"/>
      <c r="E59" s="384"/>
      <c r="F59" s="384"/>
      <c r="G59" s="384"/>
      <c r="H59" s="384"/>
      <c r="I59" s="384"/>
      <c r="J59" s="384"/>
      <c r="K59" s="384"/>
      <c r="L59" s="384"/>
      <c r="M59" s="384"/>
      <c r="N59" s="384"/>
      <c r="O59" s="384"/>
      <c r="P59" s="384"/>
      <c r="Q59" s="384"/>
      <c r="R59" s="384"/>
      <c r="S59" s="384"/>
      <c r="T59" s="384"/>
      <c r="U59" s="384"/>
      <c r="V59" s="384"/>
      <c r="W59" s="384"/>
      <c r="X59" s="384"/>
      <c r="Y59" s="384"/>
      <c r="Z59" s="384"/>
      <c r="AA59" s="384"/>
      <c r="AB59" s="384"/>
      <c r="AC59" s="384"/>
      <c r="AD59" s="384"/>
      <c r="AE59" s="384"/>
      <c r="AF59" s="384"/>
      <c r="AG59" s="384"/>
      <c r="AH59" s="384"/>
      <c r="AI59" s="384"/>
      <c r="AJ59" s="384"/>
      <c r="AK59" s="384"/>
      <c r="AL59" s="384"/>
      <c r="AM59" s="384"/>
      <c r="AN59" s="384"/>
      <c r="AO59" s="384"/>
      <c r="AP59" s="384"/>
      <c r="AQ59" s="384"/>
      <c r="AR59" s="384"/>
      <c r="AS59" s="384"/>
      <c r="AT59" s="384"/>
      <c r="AU59" s="384"/>
      <c r="AV59" s="384"/>
      <c r="AW59" s="384"/>
      <c r="AX59" s="384"/>
      <c r="AY59" s="384"/>
      <c r="AZ59" s="384"/>
      <c r="BA59" s="384"/>
      <c r="BB59" s="384"/>
      <c r="BC59" s="384"/>
      <c r="BD59" s="384"/>
      <c r="BE59" s="384"/>
    </row>
    <row r="60" spans="1:57">
      <c r="A60" s="384"/>
      <c r="B60" s="384"/>
      <c r="C60" s="384"/>
      <c r="D60" s="384"/>
      <c r="E60" s="384"/>
      <c r="F60" s="384"/>
      <c r="G60" s="384"/>
      <c r="H60" s="384"/>
      <c r="I60" s="384"/>
      <c r="J60" s="384"/>
      <c r="K60" s="384"/>
      <c r="L60" s="384"/>
      <c r="M60" s="384"/>
      <c r="N60" s="384"/>
      <c r="O60" s="384"/>
      <c r="P60" s="384"/>
      <c r="Q60" s="384"/>
      <c r="R60" s="384"/>
      <c r="S60" s="384"/>
      <c r="T60" s="384"/>
      <c r="U60" s="384"/>
      <c r="V60" s="384"/>
      <c r="W60" s="384"/>
      <c r="X60" s="384"/>
      <c r="Y60" s="384"/>
      <c r="Z60" s="384"/>
      <c r="AA60" s="384"/>
      <c r="AB60" s="384"/>
      <c r="AC60" s="384"/>
      <c r="AD60" s="384"/>
      <c r="AE60" s="384"/>
      <c r="AF60" s="384"/>
      <c r="AG60" s="384"/>
      <c r="AH60" s="384"/>
      <c r="AI60" s="384"/>
      <c r="AJ60" s="384"/>
      <c r="AK60" s="384"/>
      <c r="AL60" s="384"/>
      <c r="AM60" s="384"/>
      <c r="AN60" s="384"/>
      <c r="AO60" s="384"/>
      <c r="AP60" s="384"/>
      <c r="AQ60" s="384"/>
      <c r="AR60" s="384"/>
      <c r="AS60" s="384"/>
      <c r="AT60" s="384"/>
      <c r="AU60" s="384"/>
      <c r="AV60" s="384"/>
      <c r="AW60" s="384"/>
      <c r="AX60" s="384"/>
      <c r="AY60" s="384"/>
      <c r="AZ60" s="384"/>
      <c r="BA60" s="384"/>
      <c r="BB60" s="384"/>
      <c r="BC60" s="384"/>
      <c r="BD60" s="384"/>
      <c r="BE60" s="384"/>
    </row>
    <row r="61" spans="1:57">
      <c r="A61" s="384"/>
      <c r="B61" s="384"/>
      <c r="C61" s="384"/>
      <c r="D61" s="384"/>
      <c r="E61" s="384"/>
      <c r="F61" s="384"/>
      <c r="G61" s="384"/>
      <c r="H61" s="384"/>
      <c r="I61" s="384"/>
      <c r="J61" s="384"/>
      <c r="K61" s="384"/>
      <c r="L61" s="384"/>
      <c r="M61" s="384"/>
      <c r="N61" s="384"/>
      <c r="O61" s="384"/>
      <c r="P61" s="384"/>
      <c r="Q61" s="384"/>
      <c r="R61" s="384"/>
      <c r="S61" s="384"/>
      <c r="T61" s="384"/>
      <c r="U61" s="384"/>
      <c r="V61" s="384"/>
      <c r="W61" s="384"/>
      <c r="X61" s="384"/>
      <c r="Y61" s="384"/>
      <c r="Z61" s="384"/>
      <c r="AA61" s="384"/>
      <c r="AB61" s="384"/>
      <c r="AC61" s="384"/>
      <c r="AD61" s="384"/>
      <c r="AE61" s="384"/>
      <c r="AF61" s="384"/>
      <c r="AG61" s="384"/>
      <c r="AH61" s="384"/>
      <c r="AI61" s="384"/>
      <c r="AJ61" s="384"/>
      <c r="AK61" s="384"/>
      <c r="AL61" s="384"/>
      <c r="AM61" s="384"/>
      <c r="AN61" s="384"/>
      <c r="AO61" s="384"/>
      <c r="AP61" s="384"/>
      <c r="AQ61" s="384"/>
      <c r="AR61" s="384"/>
      <c r="AS61" s="384"/>
      <c r="AT61" s="384"/>
      <c r="AU61" s="384"/>
      <c r="AV61" s="384"/>
      <c r="AW61" s="384"/>
      <c r="AX61" s="384"/>
      <c r="AY61" s="384"/>
      <c r="AZ61" s="384"/>
      <c r="BA61" s="384"/>
      <c r="BB61" s="384"/>
      <c r="BC61" s="384"/>
      <c r="BD61" s="384"/>
      <c r="BE61" s="384"/>
    </row>
    <row r="62" spans="1:57">
      <c r="A62" s="384"/>
      <c r="B62" s="384"/>
      <c r="C62" s="384"/>
      <c r="D62" s="384"/>
      <c r="E62" s="384"/>
      <c r="F62" s="384"/>
      <c r="G62" s="384"/>
      <c r="H62" s="384"/>
      <c r="I62" s="384"/>
      <c r="J62" s="384"/>
      <c r="K62" s="384"/>
      <c r="L62" s="384"/>
      <c r="M62" s="384"/>
      <c r="N62" s="384"/>
      <c r="O62" s="384"/>
      <c r="P62" s="384"/>
      <c r="Q62" s="384"/>
      <c r="R62" s="384"/>
      <c r="S62" s="384"/>
      <c r="T62" s="384"/>
      <c r="U62" s="384"/>
      <c r="V62" s="384"/>
      <c r="W62" s="384"/>
      <c r="X62" s="384"/>
      <c r="Y62" s="384"/>
      <c r="Z62" s="384"/>
      <c r="AA62" s="384"/>
      <c r="AB62" s="384"/>
      <c r="AC62" s="384"/>
      <c r="AD62" s="384"/>
      <c r="AE62" s="384"/>
      <c r="AF62" s="384"/>
      <c r="AG62" s="384"/>
      <c r="AH62" s="384"/>
      <c r="AI62" s="384"/>
      <c r="AJ62" s="384"/>
      <c r="AK62" s="384"/>
      <c r="AL62" s="384"/>
      <c r="AM62" s="384"/>
      <c r="AN62" s="384"/>
      <c r="AO62" s="384"/>
      <c r="AP62" s="384"/>
      <c r="AQ62" s="384"/>
      <c r="AR62" s="384"/>
      <c r="AS62" s="384"/>
      <c r="AT62" s="384"/>
      <c r="AU62" s="384"/>
      <c r="AV62" s="384"/>
      <c r="AW62" s="384"/>
      <c r="AX62" s="384"/>
      <c r="AY62" s="384"/>
      <c r="AZ62" s="384"/>
      <c r="BA62" s="384"/>
      <c r="BB62" s="384"/>
      <c r="BC62" s="384"/>
      <c r="BD62" s="384"/>
      <c r="BE62" s="384"/>
    </row>
    <row r="63" spans="1:57">
      <c r="A63" s="384"/>
      <c r="B63" s="384"/>
      <c r="C63" s="384"/>
      <c r="D63" s="384"/>
      <c r="E63" s="384"/>
      <c r="F63" s="384"/>
      <c r="G63" s="384"/>
      <c r="H63" s="384"/>
      <c r="I63" s="384"/>
      <c r="J63" s="384"/>
      <c r="K63" s="384"/>
      <c r="L63" s="384"/>
      <c r="M63" s="384"/>
      <c r="N63" s="384"/>
      <c r="O63" s="384"/>
      <c r="P63" s="384"/>
      <c r="Q63" s="384"/>
      <c r="R63" s="384"/>
      <c r="S63" s="384"/>
      <c r="T63" s="384"/>
      <c r="U63" s="384"/>
      <c r="V63" s="384"/>
      <c r="W63" s="384"/>
      <c r="X63" s="384"/>
      <c r="Y63" s="384"/>
      <c r="Z63" s="384"/>
      <c r="AA63" s="384"/>
      <c r="AB63" s="384"/>
      <c r="AC63" s="384"/>
      <c r="AD63" s="384"/>
      <c r="AE63" s="384"/>
      <c r="AF63" s="384"/>
      <c r="AG63" s="384"/>
      <c r="AH63" s="384"/>
      <c r="AI63" s="384"/>
      <c r="AJ63" s="384"/>
      <c r="AK63" s="384"/>
      <c r="AL63" s="384"/>
      <c r="AM63" s="384"/>
      <c r="AN63" s="384"/>
      <c r="AO63" s="384"/>
      <c r="AP63" s="384"/>
      <c r="AQ63" s="384"/>
      <c r="AR63" s="384"/>
      <c r="AS63" s="384"/>
      <c r="AT63" s="384"/>
      <c r="AU63" s="384"/>
      <c r="AV63" s="384"/>
      <c r="AW63" s="384"/>
      <c r="AX63" s="384"/>
      <c r="AY63" s="384"/>
      <c r="AZ63" s="384"/>
      <c r="BA63" s="384"/>
      <c r="BB63" s="384"/>
      <c r="BC63" s="384"/>
      <c r="BD63" s="384"/>
      <c r="BE63" s="384"/>
    </row>
    <row r="64" spans="1:57">
      <c r="A64" s="384"/>
      <c r="B64" s="384"/>
      <c r="C64" s="384"/>
      <c r="D64" s="384"/>
      <c r="E64" s="384"/>
      <c r="F64" s="384"/>
      <c r="G64" s="384"/>
      <c r="H64" s="384"/>
      <c r="I64" s="384"/>
      <c r="J64" s="384"/>
      <c r="K64" s="384"/>
      <c r="L64" s="384"/>
      <c r="M64" s="384"/>
      <c r="N64" s="384"/>
      <c r="O64" s="384"/>
      <c r="P64" s="384"/>
      <c r="Q64" s="384"/>
      <c r="R64" s="384"/>
      <c r="S64" s="384"/>
      <c r="T64" s="384"/>
      <c r="U64" s="384"/>
      <c r="V64" s="384"/>
      <c r="W64" s="384"/>
      <c r="X64" s="384"/>
      <c r="Y64" s="384"/>
      <c r="Z64" s="384"/>
      <c r="AA64" s="384"/>
      <c r="AB64" s="384"/>
      <c r="AC64" s="384"/>
      <c r="AD64" s="384"/>
      <c r="AE64" s="384"/>
      <c r="AF64" s="384"/>
      <c r="AG64" s="384"/>
      <c r="AH64" s="384"/>
      <c r="AI64" s="384"/>
      <c r="AJ64" s="384"/>
      <c r="AK64" s="384"/>
      <c r="AL64" s="384"/>
      <c r="AM64" s="384"/>
      <c r="AN64" s="384"/>
      <c r="AO64" s="384"/>
      <c r="AP64" s="384"/>
      <c r="AQ64" s="384"/>
      <c r="AR64" s="384"/>
      <c r="AS64" s="384"/>
      <c r="AT64" s="384"/>
      <c r="AU64" s="384"/>
      <c r="AV64" s="384"/>
      <c r="AW64" s="384"/>
      <c r="AX64" s="384"/>
      <c r="AY64" s="384"/>
      <c r="AZ64" s="384"/>
      <c r="BA64" s="384"/>
      <c r="BB64" s="384"/>
      <c r="BC64" s="384"/>
      <c r="BD64" s="384"/>
      <c r="BE64" s="384"/>
    </row>
    <row r="65" spans="1:57">
      <c r="A65" s="384"/>
      <c r="B65" s="384"/>
      <c r="C65" s="384"/>
      <c r="D65" s="384"/>
      <c r="E65" s="384"/>
      <c r="F65" s="384"/>
      <c r="G65" s="384"/>
      <c r="H65" s="384"/>
      <c r="I65" s="384"/>
      <c r="J65" s="384"/>
      <c r="K65" s="384"/>
      <c r="L65" s="384"/>
      <c r="M65" s="384"/>
      <c r="N65" s="384"/>
      <c r="O65" s="384"/>
      <c r="P65" s="384"/>
      <c r="Q65" s="384"/>
      <c r="R65" s="384"/>
      <c r="S65" s="384"/>
      <c r="T65" s="384"/>
      <c r="U65" s="384"/>
      <c r="V65" s="384"/>
      <c r="W65" s="384"/>
      <c r="X65" s="384"/>
      <c r="Y65" s="384"/>
      <c r="Z65" s="384"/>
      <c r="AA65" s="384"/>
      <c r="AB65" s="384"/>
      <c r="AC65" s="384"/>
      <c r="AD65" s="384"/>
      <c r="AE65" s="384"/>
      <c r="AF65" s="384"/>
      <c r="AG65" s="384"/>
      <c r="AH65" s="384"/>
      <c r="AI65" s="384"/>
      <c r="AJ65" s="384"/>
      <c r="AK65" s="384"/>
      <c r="AL65" s="384"/>
      <c r="AM65" s="384"/>
      <c r="AN65" s="384"/>
      <c r="AO65" s="384"/>
      <c r="AP65" s="384"/>
      <c r="AQ65" s="384"/>
      <c r="AR65" s="384"/>
      <c r="AS65" s="384"/>
      <c r="AT65" s="384"/>
      <c r="AU65" s="384"/>
      <c r="AV65" s="384"/>
      <c r="AW65" s="384"/>
      <c r="AX65" s="384"/>
      <c r="AY65" s="384"/>
      <c r="AZ65" s="384"/>
      <c r="BA65" s="384"/>
      <c r="BB65" s="384"/>
      <c r="BC65" s="384"/>
      <c r="BD65" s="384"/>
      <c r="BE65" s="384"/>
    </row>
    <row r="66" spans="1:57">
      <c r="A66" s="384"/>
      <c r="B66" s="384"/>
      <c r="C66" s="384"/>
      <c r="D66" s="384"/>
      <c r="E66" s="384"/>
      <c r="F66" s="384"/>
      <c r="G66" s="384"/>
      <c r="H66" s="384"/>
      <c r="I66" s="384"/>
      <c r="J66" s="384"/>
      <c r="K66" s="384"/>
      <c r="L66" s="384"/>
      <c r="M66" s="384"/>
      <c r="N66" s="384"/>
      <c r="O66" s="384"/>
      <c r="P66" s="384"/>
      <c r="Q66" s="384"/>
      <c r="R66" s="384"/>
      <c r="S66" s="384"/>
      <c r="T66" s="384"/>
      <c r="U66" s="384"/>
      <c r="V66" s="384"/>
      <c r="W66" s="384"/>
      <c r="X66" s="384"/>
      <c r="Y66" s="384"/>
      <c r="Z66" s="384"/>
      <c r="AA66" s="384"/>
      <c r="AB66" s="384"/>
      <c r="AC66" s="384"/>
      <c r="AD66" s="384"/>
      <c r="AE66" s="384"/>
      <c r="AF66" s="384"/>
      <c r="AG66" s="384"/>
      <c r="AH66" s="384"/>
      <c r="AI66" s="384"/>
      <c r="AJ66" s="384"/>
      <c r="AK66" s="384"/>
      <c r="AL66" s="384"/>
      <c r="AM66" s="384"/>
      <c r="AN66" s="384"/>
      <c r="AO66" s="384"/>
      <c r="AP66" s="384"/>
      <c r="AQ66" s="384"/>
      <c r="AR66" s="384"/>
      <c r="AS66" s="384"/>
      <c r="AT66" s="384"/>
      <c r="AU66" s="384"/>
      <c r="AV66" s="384"/>
      <c r="AW66" s="384"/>
      <c r="AX66" s="384"/>
      <c r="AY66" s="384"/>
      <c r="AZ66" s="384"/>
      <c r="BA66" s="384"/>
      <c r="BB66" s="384"/>
      <c r="BC66" s="384"/>
      <c r="BD66" s="384"/>
      <c r="BE66" s="384"/>
    </row>
    <row r="67" spans="1:57">
      <c r="A67" s="384"/>
      <c r="B67" s="384"/>
      <c r="C67" s="384"/>
      <c r="D67" s="384"/>
      <c r="E67" s="384"/>
      <c r="F67" s="384"/>
      <c r="G67" s="384"/>
      <c r="H67" s="384"/>
      <c r="I67" s="384"/>
      <c r="J67" s="384"/>
      <c r="K67" s="384"/>
      <c r="L67" s="384"/>
      <c r="M67" s="384"/>
      <c r="N67" s="384"/>
      <c r="O67" s="384"/>
      <c r="P67" s="384"/>
      <c r="Q67" s="384"/>
      <c r="R67" s="384"/>
      <c r="S67" s="384"/>
      <c r="T67" s="384"/>
      <c r="U67" s="384"/>
      <c r="V67" s="384"/>
      <c r="W67" s="384"/>
      <c r="X67" s="384"/>
      <c r="Y67" s="384"/>
      <c r="Z67" s="384"/>
      <c r="AA67" s="384"/>
      <c r="AB67" s="384"/>
      <c r="AC67" s="384"/>
      <c r="AD67" s="384"/>
      <c r="AE67" s="384"/>
      <c r="AF67" s="384"/>
      <c r="AG67" s="384"/>
      <c r="AH67" s="384"/>
      <c r="AI67" s="384"/>
      <c r="AJ67" s="384"/>
      <c r="AK67" s="384"/>
      <c r="AL67" s="384"/>
      <c r="AM67" s="384"/>
      <c r="AN67" s="384"/>
      <c r="AO67" s="384"/>
      <c r="AP67" s="384"/>
      <c r="AQ67" s="384"/>
      <c r="AR67" s="384"/>
      <c r="AS67" s="384"/>
      <c r="AT67" s="384"/>
      <c r="AU67" s="384"/>
      <c r="AV67" s="384"/>
      <c r="AW67" s="384"/>
      <c r="AX67" s="384"/>
      <c r="AY67" s="384"/>
      <c r="AZ67" s="384"/>
      <c r="BA67" s="384"/>
      <c r="BB67" s="384"/>
      <c r="BC67" s="384"/>
      <c r="BD67" s="384"/>
      <c r="BE67" s="384"/>
    </row>
    <row r="68" spans="1:57">
      <c r="A68" s="384"/>
      <c r="B68" s="384"/>
      <c r="C68" s="384"/>
      <c r="D68" s="384"/>
      <c r="E68" s="384"/>
      <c r="F68" s="384"/>
      <c r="G68" s="384"/>
      <c r="H68" s="384"/>
      <c r="I68" s="384"/>
      <c r="J68" s="384"/>
      <c r="K68" s="384"/>
      <c r="L68" s="384"/>
      <c r="M68" s="384"/>
      <c r="N68" s="384"/>
      <c r="O68" s="384"/>
      <c r="P68" s="384"/>
      <c r="Q68" s="384"/>
      <c r="R68" s="384"/>
      <c r="S68" s="384"/>
      <c r="T68" s="384"/>
      <c r="U68" s="384"/>
      <c r="V68" s="384"/>
      <c r="W68" s="384"/>
      <c r="X68" s="384"/>
      <c r="Y68" s="384"/>
      <c r="Z68" s="384"/>
      <c r="AA68" s="384"/>
      <c r="AB68" s="384"/>
      <c r="AC68" s="384"/>
      <c r="AD68" s="384"/>
      <c r="AE68" s="384"/>
      <c r="AF68" s="384"/>
      <c r="AG68" s="384"/>
      <c r="AH68" s="384"/>
      <c r="AI68" s="384"/>
      <c r="AJ68" s="384"/>
      <c r="AK68" s="384"/>
      <c r="AL68" s="384"/>
      <c r="AM68" s="384"/>
      <c r="AN68" s="384"/>
      <c r="AO68" s="384"/>
      <c r="AP68" s="384"/>
      <c r="AQ68" s="384"/>
      <c r="AR68" s="384"/>
      <c r="AS68" s="384"/>
      <c r="AT68" s="384"/>
      <c r="AU68" s="384"/>
      <c r="AV68" s="384"/>
      <c r="AW68" s="384"/>
      <c r="AX68" s="384"/>
      <c r="AY68" s="384"/>
      <c r="AZ68" s="384"/>
      <c r="BA68" s="384"/>
      <c r="BB68" s="384"/>
      <c r="BC68" s="384"/>
      <c r="BD68" s="384"/>
      <c r="BE68" s="384"/>
    </row>
    <row r="69" spans="1:57">
      <c r="A69" s="384"/>
      <c r="B69" s="384"/>
      <c r="C69" s="384"/>
      <c r="D69" s="384"/>
      <c r="E69" s="384"/>
      <c r="F69" s="384"/>
      <c r="G69" s="384"/>
      <c r="H69" s="384"/>
      <c r="I69" s="384"/>
      <c r="J69" s="384"/>
      <c r="K69" s="384"/>
      <c r="L69" s="384"/>
      <c r="M69" s="384"/>
      <c r="N69" s="384"/>
      <c r="O69" s="384"/>
      <c r="P69" s="384"/>
      <c r="Q69" s="384"/>
      <c r="R69" s="384"/>
      <c r="S69" s="384"/>
      <c r="T69" s="384"/>
      <c r="U69" s="384"/>
      <c r="V69" s="384"/>
      <c r="W69" s="384"/>
      <c r="X69" s="384"/>
      <c r="Y69" s="384"/>
      <c r="Z69" s="384"/>
      <c r="AA69" s="384"/>
      <c r="AB69" s="384"/>
      <c r="AC69" s="384"/>
      <c r="AD69" s="384"/>
      <c r="AE69" s="384"/>
      <c r="AF69" s="384"/>
      <c r="AG69" s="384"/>
      <c r="AH69" s="384"/>
      <c r="AI69" s="384"/>
      <c r="AJ69" s="384"/>
      <c r="AK69" s="384"/>
      <c r="AL69" s="384"/>
      <c r="AM69" s="384"/>
      <c r="AN69" s="384"/>
      <c r="AO69" s="384"/>
      <c r="AP69" s="384"/>
      <c r="AQ69" s="384"/>
      <c r="AR69" s="384"/>
      <c r="AS69" s="384"/>
      <c r="AT69" s="384"/>
      <c r="AU69" s="384"/>
      <c r="AV69" s="384"/>
      <c r="AW69" s="384"/>
      <c r="AX69" s="384"/>
      <c r="AY69" s="384"/>
      <c r="AZ69" s="384"/>
      <c r="BA69" s="384"/>
      <c r="BB69" s="384"/>
      <c r="BC69" s="384"/>
      <c r="BD69" s="384"/>
      <c r="BE69" s="384"/>
    </row>
    <row r="70" spans="1:57">
      <c r="A70" s="384"/>
      <c r="B70" s="384"/>
      <c r="C70" s="384"/>
      <c r="D70" s="384"/>
      <c r="E70" s="384"/>
      <c r="F70" s="384"/>
      <c r="G70" s="384"/>
      <c r="H70" s="384"/>
      <c r="I70" s="384"/>
      <c r="J70" s="384"/>
      <c r="K70" s="384"/>
      <c r="L70" s="384"/>
      <c r="M70" s="384"/>
      <c r="N70" s="384"/>
      <c r="O70" s="384"/>
      <c r="P70" s="384"/>
      <c r="Q70" s="384"/>
      <c r="R70" s="384"/>
      <c r="S70" s="384"/>
      <c r="T70" s="384"/>
      <c r="U70" s="384"/>
      <c r="V70" s="384"/>
      <c r="W70" s="384"/>
      <c r="X70" s="384"/>
      <c r="Y70" s="384"/>
      <c r="Z70" s="384"/>
      <c r="AA70" s="384"/>
      <c r="AB70" s="384"/>
      <c r="AC70" s="384"/>
      <c r="AD70" s="384"/>
      <c r="AE70" s="384"/>
      <c r="AF70" s="384"/>
      <c r="AG70" s="384"/>
      <c r="AH70" s="384"/>
      <c r="AI70" s="384"/>
      <c r="AJ70" s="384"/>
      <c r="AK70" s="384"/>
      <c r="AL70" s="384"/>
      <c r="AM70" s="384"/>
      <c r="AN70" s="384"/>
      <c r="AO70" s="384"/>
      <c r="AP70" s="384"/>
      <c r="AQ70" s="384"/>
      <c r="AR70" s="384"/>
      <c r="AS70" s="384"/>
      <c r="AT70" s="384"/>
      <c r="AU70" s="384"/>
      <c r="AV70" s="384"/>
      <c r="AW70" s="384"/>
      <c r="AX70" s="384"/>
      <c r="AY70" s="384"/>
      <c r="AZ70" s="384"/>
      <c r="BA70" s="384"/>
      <c r="BB70" s="384"/>
      <c r="BC70" s="384"/>
      <c r="BD70" s="384"/>
      <c r="BE70" s="384"/>
    </row>
    <row r="71" spans="1:57">
      <c r="A71" s="384"/>
      <c r="B71" s="384"/>
      <c r="C71" s="384"/>
      <c r="D71" s="384"/>
      <c r="E71" s="384"/>
      <c r="F71" s="384"/>
      <c r="G71" s="384"/>
      <c r="H71" s="384"/>
      <c r="I71" s="384"/>
      <c r="J71" s="384"/>
      <c r="K71" s="384"/>
      <c r="L71" s="384"/>
      <c r="M71" s="384"/>
      <c r="N71" s="384"/>
      <c r="O71" s="384"/>
      <c r="P71" s="384"/>
      <c r="Q71" s="384"/>
      <c r="R71" s="384"/>
      <c r="S71" s="384"/>
      <c r="T71" s="384"/>
      <c r="U71" s="384"/>
      <c r="V71" s="384"/>
      <c r="W71" s="384"/>
      <c r="X71" s="384"/>
      <c r="Y71" s="384"/>
      <c r="Z71" s="384"/>
      <c r="AA71" s="384"/>
      <c r="AB71" s="384"/>
      <c r="AC71" s="384"/>
      <c r="AD71" s="384"/>
      <c r="AE71" s="384"/>
      <c r="AF71" s="384"/>
      <c r="AG71" s="384"/>
      <c r="AH71" s="384"/>
      <c r="AI71" s="384"/>
      <c r="AJ71" s="384"/>
      <c r="AK71" s="384"/>
      <c r="AL71" s="384"/>
      <c r="AM71" s="384"/>
      <c r="AN71" s="384"/>
      <c r="AO71" s="384"/>
      <c r="AP71" s="384"/>
      <c r="AQ71" s="384"/>
      <c r="AR71" s="384"/>
      <c r="AS71" s="384"/>
      <c r="AT71" s="384"/>
      <c r="AU71" s="384"/>
      <c r="AV71" s="384"/>
      <c r="AW71" s="384"/>
      <c r="AX71" s="384"/>
      <c r="AY71" s="384"/>
      <c r="AZ71" s="384"/>
      <c r="BA71" s="384"/>
      <c r="BB71" s="384"/>
      <c r="BC71" s="384"/>
      <c r="BD71" s="384"/>
      <c r="BE71" s="384"/>
    </row>
    <row r="72" spans="1:57">
      <c r="A72" s="384"/>
      <c r="B72" s="384"/>
      <c r="C72" s="384"/>
      <c r="D72" s="384"/>
      <c r="E72" s="384"/>
      <c r="F72" s="384"/>
      <c r="G72" s="384"/>
      <c r="H72" s="384"/>
      <c r="I72" s="384"/>
      <c r="J72" s="384"/>
      <c r="K72" s="384"/>
      <c r="L72" s="384"/>
      <c r="M72" s="384"/>
      <c r="N72" s="384"/>
      <c r="O72" s="384"/>
      <c r="P72" s="384"/>
      <c r="Q72" s="384"/>
      <c r="R72" s="384"/>
      <c r="S72" s="384"/>
      <c r="T72" s="384"/>
      <c r="U72" s="384"/>
      <c r="V72" s="384"/>
      <c r="W72" s="384"/>
      <c r="X72" s="384"/>
      <c r="Y72" s="384"/>
      <c r="Z72" s="384"/>
      <c r="AA72" s="384"/>
      <c r="AB72" s="384"/>
      <c r="AC72" s="384"/>
      <c r="AD72" s="384"/>
      <c r="AE72" s="384"/>
      <c r="AF72" s="384"/>
      <c r="AG72" s="384"/>
      <c r="AH72" s="384"/>
      <c r="AI72" s="384"/>
      <c r="AJ72" s="384"/>
      <c r="AK72" s="384"/>
      <c r="AL72" s="384"/>
      <c r="AM72" s="384"/>
      <c r="AN72" s="384"/>
      <c r="AO72" s="384"/>
      <c r="AP72" s="384"/>
      <c r="AQ72" s="384"/>
      <c r="AR72" s="384"/>
      <c r="AS72" s="384"/>
      <c r="AT72" s="384"/>
      <c r="AU72" s="384"/>
      <c r="AV72" s="384"/>
      <c r="AW72" s="384"/>
      <c r="AX72" s="384"/>
      <c r="AY72" s="384"/>
      <c r="AZ72" s="384"/>
      <c r="BA72" s="384"/>
      <c r="BB72" s="384"/>
      <c r="BC72" s="384"/>
      <c r="BD72" s="384"/>
      <c r="BE72" s="384"/>
    </row>
    <row r="73" spans="1:57">
      <c r="A73" s="384"/>
      <c r="B73" s="384"/>
      <c r="C73" s="384"/>
      <c r="D73" s="384"/>
      <c r="E73" s="384"/>
      <c r="F73" s="384"/>
      <c r="G73" s="384"/>
      <c r="H73" s="384"/>
      <c r="I73" s="384"/>
      <c r="J73" s="384"/>
      <c r="K73" s="384"/>
      <c r="L73" s="384"/>
      <c r="M73" s="384"/>
      <c r="N73" s="384"/>
      <c r="O73" s="384"/>
      <c r="P73" s="384"/>
      <c r="Q73" s="384"/>
      <c r="R73" s="384"/>
      <c r="S73" s="384"/>
      <c r="T73" s="384"/>
      <c r="U73" s="384"/>
      <c r="V73" s="384"/>
      <c r="W73" s="384"/>
      <c r="X73" s="384"/>
      <c r="Y73" s="384"/>
      <c r="Z73" s="384"/>
      <c r="AA73" s="384"/>
      <c r="AB73" s="384"/>
      <c r="AC73" s="384"/>
      <c r="AD73" s="384"/>
      <c r="AE73" s="384"/>
      <c r="AF73" s="384"/>
      <c r="AG73" s="384"/>
      <c r="AH73" s="384"/>
      <c r="AI73" s="384"/>
      <c r="AJ73" s="384"/>
      <c r="AK73" s="384"/>
      <c r="AL73" s="384"/>
      <c r="AM73" s="384"/>
      <c r="AN73" s="384"/>
      <c r="AO73" s="384"/>
      <c r="AP73" s="384"/>
      <c r="AQ73" s="384"/>
      <c r="AR73" s="384"/>
      <c r="AS73" s="384"/>
      <c r="AT73" s="384"/>
      <c r="AU73" s="384"/>
      <c r="AV73" s="384"/>
      <c r="AW73" s="384"/>
      <c r="AX73" s="384"/>
      <c r="AY73" s="384"/>
      <c r="AZ73" s="384"/>
      <c r="BA73" s="384"/>
      <c r="BB73" s="384"/>
      <c r="BC73" s="384"/>
      <c r="BD73" s="384"/>
      <c r="BE73" s="384"/>
    </row>
    <row r="74" spans="1:57">
      <c r="A74" s="384"/>
      <c r="B74" s="384"/>
      <c r="C74" s="384"/>
      <c r="D74" s="384"/>
      <c r="E74" s="384"/>
      <c r="F74" s="384"/>
      <c r="G74" s="384"/>
      <c r="H74" s="384"/>
      <c r="I74" s="384"/>
      <c r="J74" s="384"/>
      <c r="K74" s="384"/>
      <c r="L74" s="384"/>
      <c r="M74" s="384"/>
      <c r="N74" s="384"/>
      <c r="O74" s="384"/>
      <c r="P74" s="384"/>
      <c r="Q74" s="384"/>
      <c r="R74" s="384"/>
      <c r="S74" s="384"/>
      <c r="T74" s="384"/>
      <c r="U74" s="384"/>
      <c r="V74" s="384"/>
      <c r="W74" s="384"/>
      <c r="X74" s="384"/>
      <c r="Y74" s="384"/>
      <c r="Z74" s="384"/>
      <c r="AA74" s="384"/>
      <c r="AB74" s="384"/>
      <c r="AC74" s="384"/>
      <c r="AD74" s="384"/>
      <c r="AE74" s="384"/>
      <c r="AF74" s="384"/>
      <c r="AG74" s="384"/>
      <c r="AH74" s="384"/>
      <c r="AI74" s="384"/>
      <c r="AJ74" s="384"/>
      <c r="AK74" s="384"/>
      <c r="AL74" s="384"/>
      <c r="AM74" s="384"/>
      <c r="AN74" s="384"/>
      <c r="AO74" s="384"/>
      <c r="AP74" s="384"/>
      <c r="AQ74" s="384"/>
      <c r="AR74" s="384"/>
      <c r="AS74" s="384"/>
      <c r="AT74" s="384"/>
      <c r="AU74" s="384"/>
      <c r="AV74" s="384"/>
      <c r="AW74" s="384"/>
      <c r="AX74" s="384"/>
      <c r="AY74" s="384"/>
      <c r="AZ74" s="384"/>
      <c r="BA74" s="384"/>
      <c r="BB74" s="384"/>
      <c r="BC74" s="384"/>
      <c r="BD74" s="384"/>
      <c r="BE74" s="384"/>
    </row>
    <row r="75" spans="1:57">
      <c r="A75" s="384"/>
      <c r="B75" s="384"/>
      <c r="C75" s="384"/>
      <c r="D75" s="384"/>
      <c r="E75" s="384"/>
      <c r="F75" s="384"/>
      <c r="G75" s="384"/>
      <c r="H75" s="384"/>
      <c r="I75" s="384"/>
      <c r="J75" s="384"/>
      <c r="K75" s="384"/>
      <c r="L75" s="384"/>
      <c r="M75" s="384"/>
      <c r="N75" s="384"/>
      <c r="O75" s="384"/>
      <c r="P75" s="384"/>
      <c r="Q75" s="384"/>
      <c r="R75" s="384"/>
      <c r="S75" s="384"/>
      <c r="T75" s="384"/>
      <c r="U75" s="384"/>
      <c r="V75" s="384"/>
      <c r="W75" s="384"/>
      <c r="X75" s="384"/>
      <c r="Y75" s="384"/>
      <c r="Z75" s="384"/>
      <c r="AA75" s="384"/>
      <c r="AB75" s="384"/>
      <c r="AC75" s="384"/>
      <c r="AD75" s="384"/>
      <c r="AE75" s="384"/>
      <c r="AF75" s="384"/>
      <c r="AG75" s="384"/>
      <c r="AH75" s="384"/>
      <c r="AI75" s="384"/>
      <c r="AJ75" s="384"/>
      <c r="AK75" s="384"/>
      <c r="AL75" s="384"/>
      <c r="AM75" s="384"/>
      <c r="AN75" s="384"/>
      <c r="AO75" s="384"/>
      <c r="AP75" s="384"/>
      <c r="AQ75" s="384"/>
      <c r="AR75" s="384"/>
      <c r="AS75" s="384"/>
      <c r="AT75" s="384"/>
      <c r="AU75" s="384"/>
      <c r="AV75" s="384"/>
      <c r="AW75" s="384"/>
      <c r="AX75" s="384"/>
      <c r="AY75" s="384"/>
      <c r="AZ75" s="384"/>
      <c r="BA75" s="384"/>
      <c r="BB75" s="384"/>
      <c r="BC75" s="384"/>
      <c r="BD75" s="384"/>
      <c r="BE75" s="384"/>
    </row>
    <row r="76" spans="1:57">
      <c r="A76" s="384"/>
      <c r="B76" s="384"/>
      <c r="C76" s="384"/>
      <c r="D76" s="384"/>
      <c r="E76" s="384"/>
      <c r="F76" s="384"/>
      <c r="G76" s="384"/>
      <c r="H76" s="384"/>
      <c r="I76" s="384"/>
      <c r="J76" s="384"/>
      <c r="K76" s="384"/>
      <c r="L76" s="384"/>
      <c r="M76" s="384"/>
      <c r="N76" s="384"/>
      <c r="O76" s="384"/>
      <c r="P76" s="384"/>
      <c r="Q76" s="384"/>
      <c r="R76" s="384"/>
      <c r="S76" s="384"/>
      <c r="T76" s="384"/>
      <c r="U76" s="384"/>
      <c r="V76" s="384"/>
      <c r="W76" s="384"/>
      <c r="X76" s="384"/>
      <c r="Y76" s="384"/>
      <c r="Z76" s="384"/>
      <c r="AA76" s="384"/>
      <c r="AB76" s="384"/>
      <c r="AC76" s="384"/>
      <c r="AD76" s="384"/>
      <c r="AE76" s="384"/>
      <c r="AF76" s="384"/>
      <c r="AG76" s="384"/>
      <c r="AH76" s="384"/>
      <c r="AI76" s="384"/>
      <c r="AJ76" s="384"/>
      <c r="AK76" s="384"/>
      <c r="AL76" s="384"/>
      <c r="AM76" s="384"/>
      <c r="AN76" s="384"/>
      <c r="AO76" s="384"/>
      <c r="AP76" s="384"/>
      <c r="AQ76" s="384"/>
      <c r="AR76" s="384"/>
      <c r="AS76" s="384"/>
      <c r="AT76" s="384"/>
      <c r="AU76" s="384"/>
      <c r="AV76" s="384"/>
      <c r="AW76" s="384"/>
      <c r="AX76" s="384"/>
      <c r="AY76" s="384"/>
      <c r="AZ76" s="384"/>
      <c r="BA76" s="384"/>
      <c r="BB76" s="384"/>
      <c r="BC76" s="384"/>
      <c r="BD76" s="384"/>
      <c r="BE76" s="384"/>
    </row>
    <row r="77" spans="1:57">
      <c r="A77" s="384"/>
      <c r="B77" s="384"/>
      <c r="C77" s="384"/>
      <c r="D77" s="384"/>
      <c r="E77" s="384"/>
      <c r="F77" s="384"/>
      <c r="G77" s="384"/>
      <c r="H77" s="384"/>
      <c r="I77" s="384"/>
      <c r="J77" s="384"/>
      <c r="K77" s="384"/>
      <c r="L77" s="384"/>
      <c r="M77" s="384"/>
      <c r="N77" s="384"/>
      <c r="O77" s="384"/>
      <c r="P77" s="384"/>
      <c r="Q77" s="384"/>
      <c r="R77" s="384"/>
      <c r="S77" s="384"/>
      <c r="T77" s="384"/>
      <c r="U77" s="384"/>
      <c r="V77" s="384"/>
      <c r="W77" s="384"/>
      <c r="X77" s="384"/>
      <c r="Y77" s="384"/>
      <c r="Z77" s="384"/>
      <c r="AA77" s="384"/>
      <c r="AB77" s="384"/>
      <c r="AC77" s="384"/>
      <c r="AD77" s="384"/>
      <c r="AE77" s="384"/>
      <c r="AF77" s="384"/>
      <c r="AG77" s="384"/>
      <c r="AH77" s="384"/>
      <c r="AI77" s="384"/>
      <c r="AJ77" s="384"/>
      <c r="AK77" s="384"/>
      <c r="AL77" s="384"/>
      <c r="AM77" s="384"/>
      <c r="AN77" s="384"/>
      <c r="AO77" s="384"/>
      <c r="AP77" s="384"/>
      <c r="AQ77" s="384"/>
      <c r="AR77" s="384"/>
      <c r="AS77" s="384"/>
      <c r="AT77" s="384"/>
      <c r="AU77" s="384"/>
      <c r="AV77" s="384"/>
      <c r="AW77" s="384"/>
      <c r="AX77" s="384"/>
      <c r="AY77" s="384"/>
      <c r="AZ77" s="384"/>
      <c r="BA77" s="384"/>
      <c r="BB77" s="384"/>
      <c r="BC77" s="384"/>
      <c r="BD77" s="384"/>
      <c r="BE77" s="384"/>
    </row>
    <row r="78" spans="1:57">
      <c r="A78" s="384"/>
      <c r="B78" s="384"/>
      <c r="C78" s="384"/>
      <c r="D78" s="384"/>
      <c r="E78" s="384"/>
      <c r="F78" s="384"/>
      <c r="G78" s="384"/>
      <c r="H78" s="384"/>
      <c r="I78" s="384"/>
      <c r="J78" s="384"/>
      <c r="K78" s="384"/>
      <c r="L78" s="384"/>
      <c r="M78" s="384"/>
      <c r="N78" s="384"/>
      <c r="O78" s="384"/>
      <c r="P78" s="384"/>
      <c r="Q78" s="384"/>
      <c r="R78" s="384"/>
      <c r="S78" s="384"/>
      <c r="T78" s="384"/>
      <c r="U78" s="384"/>
      <c r="V78" s="384"/>
      <c r="W78" s="384"/>
      <c r="X78" s="384"/>
      <c r="Y78" s="384"/>
      <c r="Z78" s="384"/>
      <c r="AA78" s="384"/>
      <c r="AB78" s="384"/>
      <c r="AC78" s="384"/>
      <c r="AD78" s="384"/>
      <c r="AE78" s="384"/>
      <c r="AF78" s="384"/>
      <c r="AG78" s="384"/>
      <c r="AH78" s="384"/>
      <c r="AI78" s="384"/>
      <c r="AJ78" s="384"/>
      <c r="AK78" s="384"/>
      <c r="AL78" s="384"/>
      <c r="AM78" s="384"/>
      <c r="AN78" s="384"/>
      <c r="AO78" s="384"/>
      <c r="AP78" s="384"/>
      <c r="AQ78" s="384"/>
      <c r="AR78" s="384"/>
      <c r="AS78" s="384"/>
      <c r="AT78" s="384"/>
      <c r="AU78" s="384"/>
      <c r="AV78" s="384"/>
      <c r="AW78" s="384"/>
      <c r="AX78" s="384"/>
      <c r="AY78" s="384"/>
      <c r="AZ78" s="384"/>
      <c r="BA78" s="384"/>
      <c r="BB78" s="384"/>
      <c r="BC78" s="384"/>
      <c r="BD78" s="384"/>
      <c r="BE78" s="384"/>
    </row>
    <row r="79" spans="1:57">
      <c r="A79" s="384"/>
      <c r="B79" s="384"/>
      <c r="C79" s="384"/>
      <c r="D79" s="384"/>
      <c r="E79" s="384"/>
      <c r="F79" s="384"/>
      <c r="G79" s="384"/>
      <c r="H79" s="384"/>
      <c r="I79" s="384"/>
      <c r="J79" s="384"/>
      <c r="K79" s="384"/>
      <c r="L79" s="384"/>
      <c r="M79" s="384"/>
      <c r="N79" s="384"/>
      <c r="O79" s="384"/>
      <c r="P79" s="384"/>
      <c r="Q79" s="384"/>
      <c r="R79" s="384"/>
      <c r="S79" s="384"/>
      <c r="T79" s="384"/>
      <c r="U79" s="384"/>
      <c r="V79" s="384"/>
      <c r="W79" s="384"/>
      <c r="X79" s="384"/>
      <c r="Y79" s="384"/>
      <c r="Z79" s="384"/>
      <c r="AA79" s="384"/>
      <c r="AB79" s="384"/>
      <c r="AC79" s="384"/>
      <c r="AD79" s="384"/>
      <c r="AE79" s="384"/>
      <c r="AF79" s="384"/>
      <c r="AG79" s="384"/>
      <c r="AH79" s="384"/>
      <c r="AI79" s="384"/>
      <c r="AJ79" s="384"/>
      <c r="AK79" s="384"/>
      <c r="AL79" s="384"/>
      <c r="AM79" s="384"/>
      <c r="AN79" s="384"/>
      <c r="AO79" s="384"/>
      <c r="AP79" s="384"/>
      <c r="AQ79" s="384"/>
      <c r="AR79" s="384"/>
      <c r="AS79" s="384"/>
      <c r="AT79" s="384"/>
      <c r="AU79" s="384"/>
      <c r="AV79" s="384"/>
      <c r="AW79" s="384"/>
      <c r="AX79" s="384"/>
      <c r="AY79" s="384"/>
      <c r="AZ79" s="384"/>
      <c r="BA79" s="384"/>
      <c r="BB79" s="384"/>
      <c r="BC79" s="384"/>
      <c r="BD79" s="384"/>
      <c r="BE79" s="384"/>
    </row>
    <row r="80" spans="1:57">
      <c r="A80" s="384"/>
      <c r="B80" s="384"/>
      <c r="C80" s="384"/>
      <c r="D80" s="384"/>
      <c r="E80" s="384"/>
      <c r="F80" s="384"/>
      <c r="G80" s="384"/>
      <c r="H80" s="384"/>
      <c r="I80" s="384"/>
      <c r="J80" s="384"/>
      <c r="K80" s="384"/>
      <c r="L80" s="384"/>
      <c r="M80" s="384"/>
      <c r="N80" s="384"/>
      <c r="O80" s="384"/>
      <c r="P80" s="384"/>
      <c r="Q80" s="384"/>
      <c r="R80" s="384"/>
      <c r="S80" s="384"/>
      <c r="T80" s="384"/>
      <c r="U80" s="384"/>
      <c r="V80" s="384"/>
      <c r="W80" s="384"/>
      <c r="X80" s="384"/>
      <c r="Y80" s="384"/>
      <c r="Z80" s="384"/>
      <c r="AA80" s="384"/>
      <c r="AB80" s="384"/>
      <c r="AC80" s="384"/>
      <c r="AD80" s="384"/>
      <c r="AE80" s="384"/>
      <c r="AF80" s="384"/>
      <c r="AG80" s="384"/>
      <c r="AH80" s="384"/>
      <c r="AI80" s="384"/>
      <c r="AJ80" s="384"/>
      <c r="AK80" s="384"/>
      <c r="AL80" s="384"/>
      <c r="AM80" s="384"/>
      <c r="AN80" s="384"/>
      <c r="AO80" s="384"/>
      <c r="AP80" s="384"/>
      <c r="AQ80" s="384"/>
      <c r="AR80" s="384"/>
      <c r="AS80" s="384"/>
      <c r="AT80" s="384"/>
      <c r="AU80" s="384"/>
      <c r="AV80" s="384"/>
      <c r="AW80" s="384"/>
      <c r="AX80" s="384"/>
      <c r="AY80" s="384"/>
      <c r="AZ80" s="384"/>
      <c r="BA80" s="384"/>
      <c r="BB80" s="384"/>
      <c r="BC80" s="384"/>
      <c r="BD80" s="384"/>
      <c r="BE80" s="384"/>
    </row>
    <row r="81" spans="1:57">
      <c r="A81" s="384"/>
      <c r="B81" s="384"/>
      <c r="C81" s="384"/>
      <c r="D81" s="384"/>
      <c r="E81" s="384"/>
      <c r="F81" s="384"/>
      <c r="G81" s="384"/>
      <c r="H81" s="384"/>
      <c r="I81" s="384"/>
      <c r="J81" s="384"/>
      <c r="K81" s="384"/>
      <c r="L81" s="384"/>
      <c r="M81" s="384"/>
      <c r="N81" s="384"/>
      <c r="O81" s="384"/>
      <c r="P81" s="384"/>
      <c r="Q81" s="384"/>
      <c r="R81" s="384"/>
      <c r="S81" s="384"/>
      <c r="T81" s="384"/>
      <c r="U81" s="384"/>
      <c r="V81" s="384"/>
      <c r="W81" s="384"/>
      <c r="X81" s="384"/>
      <c r="Y81" s="384"/>
      <c r="Z81" s="384"/>
      <c r="AA81" s="384"/>
      <c r="AB81" s="384"/>
      <c r="AC81" s="384"/>
      <c r="AD81" s="384"/>
      <c r="AE81" s="384"/>
      <c r="AF81" s="384"/>
      <c r="AG81" s="384"/>
      <c r="AH81" s="384"/>
      <c r="AI81" s="384"/>
      <c r="AJ81" s="384"/>
      <c r="AK81" s="384"/>
      <c r="AL81" s="384"/>
      <c r="AM81" s="384"/>
      <c r="AN81" s="384"/>
      <c r="AO81" s="384"/>
      <c r="AP81" s="384"/>
      <c r="AQ81" s="384"/>
      <c r="AR81" s="384"/>
      <c r="AS81" s="384"/>
      <c r="AT81" s="384"/>
      <c r="AU81" s="384"/>
      <c r="AV81" s="384"/>
      <c r="AW81" s="384"/>
      <c r="AX81" s="384"/>
      <c r="AY81" s="384"/>
      <c r="AZ81" s="384"/>
      <c r="BA81" s="384"/>
      <c r="BB81" s="384"/>
      <c r="BC81" s="384"/>
      <c r="BD81" s="384"/>
      <c r="BE81" s="384"/>
    </row>
    <row r="82" spans="1:57">
      <c r="A82" s="384"/>
      <c r="B82" s="384"/>
      <c r="C82" s="384"/>
      <c r="D82" s="384"/>
      <c r="E82" s="384"/>
      <c r="F82" s="384"/>
      <c r="G82" s="384"/>
      <c r="H82" s="384"/>
      <c r="I82" s="384"/>
      <c r="J82" s="384"/>
      <c r="K82" s="384"/>
      <c r="L82" s="384"/>
      <c r="M82" s="384"/>
      <c r="N82" s="384"/>
      <c r="O82" s="384"/>
      <c r="P82" s="384"/>
      <c r="Q82" s="384"/>
      <c r="R82" s="384"/>
      <c r="S82" s="384"/>
      <c r="T82" s="384"/>
      <c r="U82" s="384"/>
      <c r="V82" s="384"/>
      <c r="W82" s="384"/>
      <c r="X82" s="384"/>
      <c r="Y82" s="384"/>
      <c r="Z82" s="384"/>
      <c r="AA82" s="384"/>
      <c r="AB82" s="384"/>
      <c r="AC82" s="384"/>
      <c r="AD82" s="384"/>
      <c r="AE82" s="384"/>
      <c r="AF82" s="384"/>
      <c r="AG82" s="384"/>
      <c r="AH82" s="384"/>
      <c r="AI82" s="384"/>
      <c r="AJ82" s="384"/>
      <c r="AK82" s="384"/>
      <c r="AL82" s="384"/>
      <c r="AM82" s="384"/>
      <c r="AN82" s="384"/>
      <c r="AO82" s="384"/>
      <c r="AP82" s="384"/>
      <c r="AQ82" s="384"/>
      <c r="AR82" s="384"/>
      <c r="AS82" s="384"/>
      <c r="AT82" s="384"/>
      <c r="AU82" s="384"/>
      <c r="AV82" s="384"/>
      <c r="AW82" s="384"/>
      <c r="AX82" s="384"/>
      <c r="AY82" s="384"/>
      <c r="AZ82" s="384"/>
      <c r="BA82" s="384"/>
      <c r="BB82" s="384"/>
      <c r="BC82" s="384"/>
      <c r="BD82" s="384"/>
      <c r="BE82" s="384"/>
    </row>
    <row r="83" spans="1:57">
      <c r="A83" s="384"/>
      <c r="B83" s="384"/>
      <c r="C83" s="384"/>
      <c r="D83" s="384"/>
      <c r="E83" s="384"/>
      <c r="F83" s="384"/>
      <c r="G83" s="384"/>
      <c r="H83" s="384"/>
      <c r="I83" s="384"/>
      <c r="J83" s="384"/>
      <c r="K83" s="384"/>
      <c r="L83" s="384"/>
      <c r="M83" s="384"/>
      <c r="N83" s="384"/>
      <c r="O83" s="384"/>
      <c r="P83" s="384"/>
      <c r="Q83" s="384"/>
      <c r="R83" s="384"/>
      <c r="S83" s="384"/>
      <c r="T83" s="384"/>
      <c r="U83" s="384"/>
      <c r="V83" s="384"/>
      <c r="W83" s="384"/>
      <c r="X83" s="384"/>
      <c r="Y83" s="384"/>
      <c r="Z83" s="384"/>
      <c r="AA83" s="384"/>
      <c r="AB83" s="384"/>
      <c r="AC83" s="384"/>
      <c r="AD83" s="384"/>
      <c r="AE83" s="384"/>
      <c r="AF83" s="384"/>
      <c r="AG83" s="384"/>
      <c r="AH83" s="384"/>
      <c r="AI83" s="384"/>
      <c r="AJ83" s="384"/>
      <c r="AK83" s="384"/>
      <c r="AL83" s="384"/>
      <c r="AM83" s="384"/>
      <c r="AN83" s="384"/>
      <c r="AO83" s="384"/>
      <c r="AP83" s="384"/>
      <c r="AQ83" s="384"/>
      <c r="AR83" s="384"/>
      <c r="AS83" s="384"/>
      <c r="AT83" s="384"/>
      <c r="AU83" s="384"/>
      <c r="AV83" s="384"/>
      <c r="AW83" s="384"/>
      <c r="AX83" s="384"/>
      <c r="AY83" s="384"/>
      <c r="AZ83" s="384"/>
      <c r="BA83" s="384"/>
      <c r="BB83" s="384"/>
      <c r="BC83" s="384"/>
      <c r="BD83" s="384"/>
      <c r="BE83" s="384"/>
    </row>
    <row r="84" spans="1:57">
      <c r="A84" s="384"/>
      <c r="B84" s="384"/>
      <c r="C84" s="384"/>
      <c r="D84" s="384"/>
      <c r="E84" s="384"/>
      <c r="F84" s="384"/>
      <c r="G84" s="384"/>
      <c r="H84" s="384"/>
      <c r="I84" s="384"/>
      <c r="J84" s="384"/>
      <c r="K84" s="384"/>
      <c r="L84" s="384"/>
      <c r="M84" s="384"/>
      <c r="N84" s="384"/>
      <c r="O84" s="384"/>
      <c r="P84" s="384"/>
      <c r="Q84" s="384"/>
      <c r="R84" s="384"/>
      <c r="S84" s="384"/>
      <c r="T84" s="384"/>
      <c r="U84" s="384"/>
      <c r="V84" s="384"/>
      <c r="W84" s="384"/>
      <c r="X84" s="384"/>
      <c r="Y84" s="384"/>
      <c r="Z84" s="384"/>
      <c r="AA84" s="384"/>
      <c r="AB84" s="384"/>
      <c r="AC84" s="384"/>
      <c r="AD84" s="384"/>
      <c r="AE84" s="384"/>
      <c r="AF84" s="384"/>
      <c r="AG84" s="384"/>
      <c r="AH84" s="384"/>
      <c r="AI84" s="384"/>
      <c r="AJ84" s="384"/>
      <c r="AK84" s="384"/>
      <c r="AL84" s="384"/>
      <c r="AM84" s="384"/>
      <c r="AN84" s="384"/>
      <c r="AO84" s="384"/>
      <c r="AP84" s="384"/>
      <c r="AQ84" s="384"/>
      <c r="AR84" s="384"/>
      <c r="AS84" s="384"/>
      <c r="AT84" s="384"/>
      <c r="AU84" s="384"/>
      <c r="AV84" s="384"/>
      <c r="AW84" s="384"/>
      <c r="AX84" s="384"/>
      <c r="AY84" s="384"/>
      <c r="AZ84" s="384"/>
      <c r="BA84" s="384"/>
      <c r="BB84" s="384"/>
      <c r="BC84" s="384"/>
      <c r="BD84" s="384"/>
      <c r="BE84" s="384"/>
    </row>
    <row r="85" spans="1:57">
      <c r="A85" s="384"/>
      <c r="B85" s="384"/>
      <c r="C85" s="384"/>
      <c r="D85" s="384"/>
      <c r="E85" s="384"/>
      <c r="F85" s="384"/>
      <c r="G85" s="384"/>
      <c r="H85" s="384"/>
      <c r="I85" s="384"/>
      <c r="J85" s="384"/>
      <c r="K85" s="384"/>
      <c r="L85" s="384"/>
      <c r="M85" s="384"/>
      <c r="N85" s="384"/>
      <c r="O85" s="384"/>
      <c r="P85" s="384"/>
      <c r="Q85" s="384"/>
      <c r="R85" s="384"/>
      <c r="S85" s="384"/>
      <c r="T85" s="384"/>
      <c r="U85" s="384"/>
      <c r="V85" s="384"/>
      <c r="W85" s="384"/>
      <c r="X85" s="384"/>
      <c r="Y85" s="384"/>
      <c r="Z85" s="384"/>
      <c r="AA85" s="384"/>
      <c r="AB85" s="384"/>
      <c r="AC85" s="384"/>
      <c r="AD85" s="384"/>
      <c r="AE85" s="384"/>
      <c r="AF85" s="384"/>
      <c r="AG85" s="384"/>
      <c r="AH85" s="384"/>
      <c r="AI85" s="384"/>
      <c r="AJ85" s="384"/>
      <c r="AK85" s="384"/>
      <c r="AL85" s="384"/>
      <c r="AM85" s="384"/>
      <c r="AN85" s="384"/>
      <c r="AO85" s="384"/>
      <c r="AP85" s="384"/>
      <c r="AQ85" s="384"/>
      <c r="AR85" s="384"/>
      <c r="AS85" s="384"/>
      <c r="AT85" s="384"/>
      <c r="AU85" s="384"/>
      <c r="AV85" s="384"/>
      <c r="AW85" s="384"/>
      <c r="AX85" s="384"/>
      <c r="AY85" s="384"/>
      <c r="AZ85" s="384"/>
      <c r="BA85" s="384"/>
      <c r="BB85" s="384"/>
      <c r="BC85" s="384"/>
      <c r="BD85" s="384"/>
      <c r="BE85" s="384"/>
    </row>
    <row r="86" spans="1:57">
      <c r="A86" s="384"/>
      <c r="B86" s="384"/>
      <c r="C86" s="384"/>
      <c r="D86" s="384"/>
      <c r="E86" s="384"/>
      <c r="F86" s="384"/>
      <c r="G86" s="384"/>
      <c r="H86" s="384"/>
      <c r="I86" s="384"/>
      <c r="J86" s="384"/>
      <c r="K86" s="384"/>
      <c r="L86" s="384"/>
      <c r="M86" s="384"/>
      <c r="N86" s="384"/>
      <c r="O86" s="384"/>
      <c r="P86" s="384"/>
      <c r="Q86" s="384"/>
      <c r="R86" s="384"/>
      <c r="S86" s="384"/>
      <c r="T86" s="384"/>
      <c r="U86" s="384"/>
      <c r="V86" s="384"/>
      <c r="W86" s="384"/>
      <c r="X86" s="384"/>
      <c r="Y86" s="384"/>
      <c r="Z86" s="384"/>
      <c r="AA86" s="384"/>
      <c r="AB86" s="384"/>
      <c r="AC86" s="384"/>
      <c r="AD86" s="384"/>
      <c r="AE86" s="384"/>
      <c r="AF86" s="384"/>
      <c r="AG86" s="384"/>
      <c r="AH86" s="384"/>
      <c r="AI86" s="384"/>
      <c r="AJ86" s="384"/>
      <c r="AK86" s="384"/>
      <c r="AL86" s="384"/>
      <c r="AM86" s="384"/>
      <c r="AN86" s="384"/>
      <c r="AO86" s="384"/>
      <c r="AP86" s="384"/>
      <c r="AQ86" s="384"/>
      <c r="AR86" s="384"/>
      <c r="AS86" s="384"/>
      <c r="AT86" s="384"/>
      <c r="AU86" s="384"/>
      <c r="AV86" s="384"/>
      <c r="AW86" s="384"/>
      <c r="AX86" s="384"/>
      <c r="AY86" s="384"/>
      <c r="AZ86" s="384"/>
      <c r="BA86" s="384"/>
      <c r="BB86" s="384"/>
      <c r="BC86" s="384"/>
      <c r="BD86" s="384"/>
      <c r="BE86" s="384"/>
    </row>
    <row r="87" spans="1:57">
      <c r="A87" s="384"/>
      <c r="B87" s="384"/>
      <c r="C87" s="384"/>
      <c r="D87" s="384"/>
      <c r="E87" s="384"/>
      <c r="F87" s="384"/>
      <c r="G87" s="384"/>
      <c r="H87" s="384"/>
      <c r="I87" s="384"/>
      <c r="J87" s="384"/>
      <c r="K87" s="384"/>
      <c r="L87" s="384"/>
      <c r="M87" s="384"/>
      <c r="N87" s="384"/>
      <c r="O87" s="384"/>
      <c r="P87" s="384"/>
      <c r="Q87" s="384"/>
      <c r="R87" s="384"/>
      <c r="S87" s="384"/>
      <c r="T87" s="384"/>
      <c r="U87" s="384"/>
      <c r="V87" s="384"/>
      <c r="W87" s="384"/>
      <c r="X87" s="384"/>
      <c r="Y87" s="384"/>
      <c r="Z87" s="384"/>
      <c r="AA87" s="384"/>
      <c r="AB87" s="384"/>
      <c r="AC87" s="384"/>
      <c r="AD87" s="384"/>
      <c r="AE87" s="384"/>
      <c r="AF87" s="384"/>
      <c r="AG87" s="384"/>
      <c r="AH87" s="384"/>
      <c r="AI87" s="384"/>
      <c r="AJ87" s="384"/>
      <c r="AK87" s="384"/>
      <c r="AL87" s="384"/>
      <c r="AM87" s="384"/>
      <c r="AN87" s="384"/>
      <c r="AO87" s="384"/>
      <c r="AP87" s="384"/>
      <c r="AQ87" s="384"/>
      <c r="AR87" s="384"/>
      <c r="AS87" s="384"/>
      <c r="AT87" s="384"/>
      <c r="AU87" s="384"/>
      <c r="AV87" s="384"/>
      <c r="AW87" s="384"/>
      <c r="AX87" s="384"/>
      <c r="AY87" s="384"/>
      <c r="AZ87" s="384"/>
      <c r="BA87" s="384"/>
      <c r="BB87" s="384"/>
      <c r="BC87" s="384"/>
      <c r="BD87" s="384"/>
      <c r="BE87" s="384"/>
    </row>
    <row r="88" spans="1:57">
      <c r="A88" s="384"/>
      <c r="B88" s="384"/>
      <c r="C88" s="384"/>
      <c r="D88" s="384"/>
      <c r="E88" s="384"/>
      <c r="F88" s="384"/>
      <c r="G88" s="384"/>
      <c r="H88" s="384"/>
      <c r="I88" s="384"/>
      <c r="J88" s="384"/>
      <c r="K88" s="384"/>
      <c r="L88" s="384"/>
      <c r="M88" s="384"/>
      <c r="N88" s="384"/>
      <c r="O88" s="384"/>
      <c r="P88" s="384"/>
      <c r="Q88" s="384"/>
      <c r="R88" s="384"/>
      <c r="S88" s="384"/>
      <c r="T88" s="384"/>
      <c r="U88" s="384"/>
      <c r="V88" s="384"/>
      <c r="W88" s="384"/>
      <c r="X88" s="384"/>
      <c r="Y88" s="384"/>
      <c r="Z88" s="384"/>
      <c r="AA88" s="384"/>
      <c r="AB88" s="384"/>
      <c r="AC88" s="384"/>
      <c r="AD88" s="384"/>
      <c r="AE88" s="384"/>
      <c r="AF88" s="384"/>
      <c r="AG88" s="384"/>
      <c r="AH88" s="384"/>
      <c r="AI88" s="384"/>
      <c r="AJ88" s="384"/>
      <c r="AK88" s="384"/>
      <c r="AL88" s="384"/>
      <c r="AM88" s="384"/>
      <c r="AN88" s="384"/>
      <c r="AO88" s="384"/>
      <c r="AP88" s="384"/>
      <c r="AQ88" s="384"/>
      <c r="AR88" s="384"/>
      <c r="AS88" s="384"/>
      <c r="AT88" s="384"/>
      <c r="AU88" s="384"/>
      <c r="AV88" s="384"/>
      <c r="AW88" s="384"/>
      <c r="AX88" s="384"/>
      <c r="AY88" s="384"/>
      <c r="AZ88" s="384"/>
      <c r="BA88" s="384"/>
      <c r="BB88" s="384"/>
      <c r="BC88" s="384"/>
      <c r="BD88" s="384"/>
      <c r="BE88" s="384"/>
    </row>
    <row r="89" spans="1:57">
      <c r="A89" s="384"/>
      <c r="B89" s="384"/>
      <c r="C89" s="384"/>
      <c r="D89" s="384"/>
      <c r="E89" s="384"/>
      <c r="F89" s="384"/>
      <c r="G89" s="384"/>
      <c r="H89" s="384"/>
      <c r="I89" s="384"/>
      <c r="J89" s="384"/>
      <c r="K89" s="384"/>
      <c r="L89" s="384"/>
      <c r="M89" s="384"/>
      <c r="N89" s="384"/>
      <c r="O89" s="384"/>
      <c r="P89" s="384"/>
      <c r="Q89" s="384"/>
      <c r="R89" s="384"/>
      <c r="S89" s="384"/>
      <c r="T89" s="384"/>
      <c r="U89" s="384"/>
      <c r="V89" s="384"/>
      <c r="W89" s="384"/>
      <c r="X89" s="384"/>
      <c r="Y89" s="384"/>
      <c r="Z89" s="384"/>
      <c r="AA89" s="384"/>
      <c r="AB89" s="384"/>
      <c r="AC89" s="384"/>
      <c r="AD89" s="384"/>
      <c r="AE89" s="384"/>
      <c r="AF89" s="384"/>
      <c r="AG89" s="384"/>
      <c r="AH89" s="384"/>
      <c r="AI89" s="384"/>
      <c r="AJ89" s="384"/>
      <c r="AK89" s="384"/>
      <c r="AL89" s="384"/>
      <c r="AM89" s="384"/>
      <c r="AN89" s="384"/>
      <c r="AO89" s="384"/>
      <c r="AP89" s="384"/>
      <c r="AQ89" s="384"/>
      <c r="AR89" s="384"/>
      <c r="AS89" s="384"/>
      <c r="AT89" s="384"/>
      <c r="AU89" s="384"/>
      <c r="AV89" s="384"/>
      <c r="AW89" s="384"/>
      <c r="AX89" s="384"/>
      <c r="AY89" s="384"/>
      <c r="AZ89" s="384"/>
      <c r="BA89" s="384"/>
      <c r="BB89" s="384"/>
      <c r="BC89" s="384"/>
      <c r="BD89" s="384"/>
      <c r="BE89" s="384"/>
    </row>
    <row r="90" spans="1:57">
      <c r="A90" s="384"/>
      <c r="B90" s="384"/>
      <c r="C90" s="384"/>
      <c r="D90" s="384"/>
      <c r="E90" s="384"/>
      <c r="F90" s="384"/>
      <c r="G90" s="384"/>
      <c r="H90" s="384"/>
      <c r="I90" s="384"/>
      <c r="J90" s="384"/>
      <c r="K90" s="384"/>
      <c r="L90" s="384"/>
      <c r="M90" s="384"/>
      <c r="N90" s="384"/>
      <c r="O90" s="384"/>
      <c r="P90" s="384"/>
      <c r="Q90" s="384"/>
      <c r="R90" s="384"/>
      <c r="S90" s="384"/>
      <c r="T90" s="384"/>
      <c r="U90" s="384"/>
      <c r="V90" s="384"/>
      <c r="W90" s="384"/>
      <c r="X90" s="384"/>
      <c r="Y90" s="384"/>
      <c r="Z90" s="384"/>
      <c r="AA90" s="384"/>
      <c r="AB90" s="384"/>
      <c r="AC90" s="384"/>
      <c r="AD90" s="384"/>
      <c r="AE90" s="384"/>
      <c r="AF90" s="384"/>
      <c r="AG90" s="384"/>
      <c r="AH90" s="384"/>
      <c r="AI90" s="384"/>
      <c r="AJ90" s="384"/>
      <c r="AK90" s="384"/>
      <c r="AL90" s="384"/>
      <c r="AM90" s="384"/>
      <c r="AN90" s="384"/>
      <c r="AO90" s="384"/>
      <c r="AP90" s="384"/>
      <c r="AQ90" s="384"/>
      <c r="AR90" s="384"/>
      <c r="AS90" s="384"/>
      <c r="AT90" s="384"/>
      <c r="AU90" s="384"/>
      <c r="AV90" s="384"/>
      <c r="AW90" s="384"/>
      <c r="AX90" s="384"/>
      <c r="AY90" s="384"/>
      <c r="AZ90" s="384"/>
      <c r="BA90" s="384"/>
      <c r="BB90" s="384"/>
      <c r="BC90" s="384"/>
      <c r="BD90" s="384"/>
      <c r="BE90" s="384"/>
    </row>
    <row r="91" spans="1:57">
      <c r="A91" s="384"/>
      <c r="B91" s="384"/>
      <c r="C91" s="384"/>
      <c r="D91" s="384"/>
      <c r="E91" s="384"/>
      <c r="F91" s="384"/>
      <c r="G91" s="384"/>
      <c r="H91" s="384"/>
      <c r="I91" s="384"/>
      <c r="J91" s="384"/>
      <c r="K91" s="384"/>
      <c r="L91" s="384"/>
      <c r="M91" s="384"/>
      <c r="N91" s="384"/>
      <c r="O91" s="384"/>
      <c r="P91" s="384"/>
      <c r="Q91" s="384"/>
      <c r="R91" s="384"/>
      <c r="S91" s="384"/>
      <c r="T91" s="384"/>
      <c r="U91" s="384"/>
      <c r="V91" s="384"/>
      <c r="W91" s="384"/>
      <c r="X91" s="384"/>
      <c r="Y91" s="384"/>
      <c r="Z91" s="384"/>
      <c r="AA91" s="384"/>
      <c r="AB91" s="384"/>
      <c r="AC91" s="384"/>
      <c r="AD91" s="384"/>
      <c r="AE91" s="384"/>
      <c r="AF91" s="384"/>
      <c r="AG91" s="384"/>
      <c r="AH91" s="384"/>
      <c r="AI91" s="384"/>
      <c r="AJ91" s="384"/>
      <c r="AK91" s="384"/>
      <c r="AL91" s="384"/>
      <c r="AM91" s="384"/>
      <c r="AN91" s="384"/>
      <c r="AO91" s="384"/>
      <c r="AP91" s="384"/>
      <c r="AQ91" s="384"/>
      <c r="AR91" s="384"/>
      <c r="AS91" s="384"/>
      <c r="AT91" s="384"/>
      <c r="AU91" s="384"/>
      <c r="AV91" s="384"/>
      <c r="AW91" s="384"/>
      <c r="AX91" s="384"/>
      <c r="AY91" s="384"/>
      <c r="AZ91" s="384"/>
      <c r="BA91" s="384"/>
      <c r="BB91" s="384"/>
      <c r="BC91" s="384"/>
      <c r="BD91" s="384"/>
      <c r="BE91" s="384"/>
    </row>
    <row r="92" spans="1:57">
      <c r="A92" s="384"/>
      <c r="B92" s="384"/>
      <c r="C92" s="384"/>
      <c r="D92" s="384"/>
      <c r="E92" s="384"/>
      <c r="F92" s="384"/>
      <c r="G92" s="384"/>
      <c r="H92" s="384"/>
      <c r="I92" s="384"/>
      <c r="J92" s="384"/>
      <c r="K92" s="384"/>
      <c r="L92" s="384"/>
      <c r="M92" s="384"/>
      <c r="N92" s="384"/>
      <c r="O92" s="384"/>
      <c r="P92" s="384"/>
      <c r="Q92" s="384"/>
      <c r="R92" s="384"/>
      <c r="S92" s="384"/>
      <c r="T92" s="384"/>
      <c r="U92" s="384"/>
      <c r="V92" s="384"/>
      <c r="W92" s="384"/>
      <c r="X92" s="384"/>
      <c r="Y92" s="384"/>
      <c r="Z92" s="384"/>
      <c r="AA92" s="384"/>
      <c r="AB92" s="384"/>
      <c r="AC92" s="384"/>
      <c r="AD92" s="384"/>
      <c r="AE92" s="384"/>
      <c r="AF92" s="384"/>
      <c r="AG92" s="384"/>
      <c r="AH92" s="384"/>
      <c r="AI92" s="384"/>
      <c r="AJ92" s="384"/>
      <c r="AK92" s="384"/>
      <c r="AL92" s="384"/>
      <c r="AM92" s="384"/>
      <c r="AN92" s="384"/>
      <c r="AO92" s="384"/>
      <c r="AP92" s="384"/>
      <c r="AQ92" s="384"/>
      <c r="AR92" s="384"/>
      <c r="AS92" s="384"/>
      <c r="AT92" s="384"/>
      <c r="AU92" s="384"/>
      <c r="AV92" s="384"/>
      <c r="AW92" s="384"/>
      <c r="AX92" s="384"/>
      <c r="AY92" s="384"/>
      <c r="AZ92" s="384"/>
      <c r="BA92" s="384"/>
      <c r="BB92" s="384"/>
      <c r="BC92" s="384"/>
      <c r="BD92" s="384"/>
      <c r="BE92" s="384"/>
    </row>
    <row r="93" spans="1:57">
      <c r="A93" s="384"/>
      <c r="B93" s="384"/>
      <c r="C93" s="384"/>
      <c r="D93" s="384"/>
      <c r="E93" s="384"/>
      <c r="F93" s="384"/>
      <c r="G93" s="384"/>
      <c r="H93" s="384"/>
      <c r="I93" s="384"/>
      <c r="J93" s="384"/>
      <c r="K93" s="384"/>
      <c r="L93" s="384"/>
      <c r="M93" s="384"/>
      <c r="N93" s="384"/>
      <c r="O93" s="384"/>
      <c r="P93" s="384"/>
      <c r="Q93" s="384"/>
      <c r="R93" s="384"/>
      <c r="S93" s="384"/>
      <c r="T93" s="384"/>
      <c r="U93" s="384"/>
      <c r="V93" s="384"/>
      <c r="W93" s="384"/>
      <c r="X93" s="384"/>
      <c r="Y93" s="384"/>
      <c r="Z93" s="384"/>
      <c r="AA93" s="384"/>
      <c r="AB93" s="384"/>
      <c r="AC93" s="384"/>
      <c r="AD93" s="384"/>
      <c r="AE93" s="384"/>
      <c r="AF93" s="384"/>
      <c r="AG93" s="384"/>
      <c r="AH93" s="384"/>
      <c r="AI93" s="384"/>
      <c r="AJ93" s="384"/>
      <c r="AK93" s="384"/>
      <c r="AL93" s="384"/>
      <c r="AM93" s="384"/>
      <c r="AN93" s="384"/>
      <c r="AO93" s="384"/>
      <c r="AP93" s="384"/>
      <c r="AQ93" s="384"/>
      <c r="AR93" s="384"/>
      <c r="AS93" s="384"/>
      <c r="AT93" s="384"/>
      <c r="AU93" s="384"/>
      <c r="AV93" s="384"/>
      <c r="AW93" s="384"/>
      <c r="AX93" s="384"/>
      <c r="AY93" s="384"/>
      <c r="AZ93" s="384"/>
      <c r="BA93" s="384"/>
      <c r="BB93" s="384"/>
      <c r="BC93" s="384"/>
      <c r="BD93" s="384"/>
      <c r="BE93" s="384"/>
    </row>
    <row r="94" spans="1:57">
      <c r="A94" s="384"/>
      <c r="B94" s="384"/>
      <c r="C94" s="384"/>
      <c r="D94" s="384"/>
      <c r="E94" s="384"/>
      <c r="F94" s="384"/>
      <c r="G94" s="384"/>
      <c r="H94" s="384"/>
      <c r="I94" s="384"/>
      <c r="J94" s="384"/>
      <c r="K94" s="384"/>
      <c r="L94" s="384"/>
      <c r="M94" s="384"/>
      <c r="N94" s="384"/>
      <c r="O94" s="384"/>
      <c r="P94" s="384"/>
      <c r="Q94" s="384"/>
      <c r="R94" s="384"/>
      <c r="S94" s="384"/>
      <c r="T94" s="384"/>
      <c r="U94" s="384"/>
      <c r="V94" s="384"/>
      <c r="W94" s="384"/>
      <c r="X94" s="384"/>
      <c r="Y94" s="384"/>
      <c r="Z94" s="384"/>
      <c r="AA94" s="384"/>
      <c r="AB94" s="384"/>
      <c r="AC94" s="384"/>
      <c r="AD94" s="384"/>
      <c r="AE94" s="384"/>
      <c r="AF94" s="384"/>
      <c r="AG94" s="384"/>
      <c r="AH94" s="384"/>
      <c r="AI94" s="384"/>
      <c r="AJ94" s="384"/>
      <c r="AK94" s="384"/>
      <c r="AL94" s="384"/>
      <c r="AM94" s="384"/>
      <c r="AN94" s="384"/>
      <c r="AO94" s="384"/>
      <c r="AP94" s="384"/>
      <c r="AQ94" s="384"/>
      <c r="AR94" s="384"/>
      <c r="AS94" s="384"/>
      <c r="AT94" s="384"/>
      <c r="AU94" s="384"/>
      <c r="AV94" s="384"/>
      <c r="AW94" s="384"/>
      <c r="AX94" s="384"/>
      <c r="AY94" s="384"/>
      <c r="AZ94" s="384"/>
      <c r="BA94" s="384"/>
      <c r="BB94" s="384"/>
      <c r="BC94" s="384"/>
      <c r="BD94" s="384"/>
      <c r="BE94" s="384"/>
    </row>
    <row r="95" spans="1:57">
      <c r="A95" s="384"/>
      <c r="B95" s="384"/>
      <c r="C95" s="384"/>
      <c r="D95" s="384"/>
      <c r="E95" s="384"/>
      <c r="F95" s="384"/>
      <c r="G95" s="384"/>
      <c r="H95" s="384"/>
      <c r="I95" s="384"/>
      <c r="J95" s="384"/>
      <c r="K95" s="384"/>
      <c r="L95" s="384"/>
      <c r="M95" s="384"/>
      <c r="N95" s="384"/>
      <c r="O95" s="384"/>
      <c r="P95" s="384"/>
      <c r="Q95" s="384"/>
      <c r="R95" s="384"/>
      <c r="S95" s="384"/>
      <c r="T95" s="384"/>
      <c r="U95" s="384"/>
      <c r="V95" s="384"/>
      <c r="W95" s="384"/>
      <c r="X95" s="384"/>
      <c r="Y95" s="384"/>
      <c r="Z95" s="384"/>
      <c r="AA95" s="384"/>
      <c r="AB95" s="384"/>
      <c r="AC95" s="384"/>
      <c r="AD95" s="384"/>
      <c r="AE95" s="384"/>
      <c r="AF95" s="384"/>
      <c r="AG95" s="384"/>
      <c r="AH95" s="384"/>
      <c r="AI95" s="384"/>
      <c r="AJ95" s="384"/>
      <c r="AK95" s="384"/>
      <c r="AL95" s="384"/>
      <c r="AM95" s="384"/>
      <c r="AN95" s="384"/>
      <c r="AO95" s="384"/>
      <c r="AP95" s="384"/>
      <c r="AQ95" s="384"/>
      <c r="AR95" s="384"/>
      <c r="AS95" s="384"/>
      <c r="AT95" s="384"/>
      <c r="AU95" s="384"/>
      <c r="AV95" s="384"/>
      <c r="AW95" s="384"/>
      <c r="AX95" s="384"/>
      <c r="AY95" s="384"/>
      <c r="AZ95" s="384"/>
      <c r="BA95" s="384"/>
      <c r="BB95" s="384"/>
      <c r="BC95" s="384"/>
      <c r="BD95" s="384"/>
      <c r="BE95" s="384"/>
    </row>
    <row r="96" spans="1:57">
      <c r="A96" s="384"/>
      <c r="B96" s="384"/>
      <c r="C96" s="384"/>
      <c r="D96" s="384"/>
      <c r="E96" s="384"/>
      <c r="F96" s="384"/>
      <c r="G96" s="384"/>
      <c r="H96" s="384"/>
      <c r="I96" s="384"/>
      <c r="J96" s="384"/>
      <c r="K96" s="384"/>
      <c r="L96" s="384"/>
      <c r="M96" s="384"/>
      <c r="N96" s="384"/>
      <c r="O96" s="384"/>
      <c r="P96" s="384"/>
      <c r="Q96" s="384"/>
      <c r="R96" s="384"/>
      <c r="S96" s="384"/>
      <c r="T96" s="384"/>
      <c r="U96" s="384"/>
      <c r="V96" s="384"/>
      <c r="W96" s="384"/>
      <c r="X96" s="384"/>
      <c r="Y96" s="384"/>
      <c r="Z96" s="384"/>
      <c r="AA96" s="384"/>
      <c r="AB96" s="384"/>
      <c r="AC96" s="384"/>
      <c r="AD96" s="384"/>
      <c r="AE96" s="384"/>
      <c r="AF96" s="384"/>
      <c r="AG96" s="384"/>
      <c r="AH96" s="384"/>
      <c r="AI96" s="384"/>
      <c r="AJ96" s="384"/>
      <c r="AK96" s="384"/>
      <c r="AL96" s="384"/>
      <c r="AM96" s="384"/>
      <c r="AN96" s="384"/>
      <c r="AO96" s="384"/>
      <c r="AP96" s="384"/>
      <c r="AQ96" s="384"/>
      <c r="AR96" s="384"/>
      <c r="AS96" s="384"/>
      <c r="AT96" s="384"/>
      <c r="AU96" s="384"/>
      <c r="AV96" s="384"/>
      <c r="AW96" s="384"/>
      <c r="AX96" s="384"/>
      <c r="AY96" s="384"/>
      <c r="AZ96" s="384"/>
      <c r="BA96" s="384"/>
      <c r="BB96" s="384"/>
      <c r="BC96" s="384"/>
      <c r="BD96" s="384"/>
      <c r="BE96" s="384"/>
    </row>
    <row r="97" spans="1:57">
      <c r="A97" s="384"/>
      <c r="B97" s="384"/>
      <c r="C97" s="384"/>
      <c r="D97" s="384"/>
      <c r="E97" s="384"/>
      <c r="F97" s="384"/>
      <c r="G97" s="384"/>
      <c r="H97" s="384"/>
      <c r="I97" s="384"/>
      <c r="J97" s="384"/>
      <c r="K97" s="384"/>
      <c r="L97" s="384"/>
      <c r="M97" s="384"/>
      <c r="N97" s="384"/>
      <c r="O97" s="384"/>
      <c r="P97" s="384"/>
      <c r="Q97" s="384"/>
      <c r="R97" s="384"/>
      <c r="S97" s="384"/>
      <c r="T97" s="384"/>
      <c r="U97" s="384"/>
      <c r="V97" s="384"/>
      <c r="W97" s="384"/>
      <c r="X97" s="384"/>
      <c r="Y97" s="384"/>
      <c r="Z97" s="384"/>
      <c r="AA97" s="384"/>
      <c r="AB97" s="384"/>
      <c r="AC97" s="384"/>
      <c r="AD97" s="384"/>
      <c r="AE97" s="384"/>
      <c r="AF97" s="384"/>
      <c r="AG97" s="384"/>
      <c r="AH97" s="384"/>
      <c r="AI97" s="384"/>
      <c r="AJ97" s="384"/>
      <c r="AK97" s="384"/>
      <c r="AL97" s="384"/>
      <c r="AM97" s="384"/>
      <c r="AN97" s="384"/>
      <c r="AO97" s="384"/>
      <c r="AP97" s="384"/>
      <c r="AQ97" s="384"/>
      <c r="AR97" s="384"/>
      <c r="AS97" s="384"/>
      <c r="AT97" s="384"/>
      <c r="AU97" s="384"/>
      <c r="AV97" s="384"/>
      <c r="AW97" s="384"/>
      <c r="AX97" s="384"/>
      <c r="AY97" s="384"/>
      <c r="AZ97" s="384"/>
      <c r="BA97" s="384"/>
      <c r="BB97" s="384"/>
      <c r="BC97" s="384"/>
      <c r="BD97" s="384"/>
      <c r="BE97" s="384"/>
    </row>
    <row r="98" spans="1:57">
      <c r="A98" s="384"/>
      <c r="B98" s="384"/>
      <c r="C98" s="384"/>
      <c r="D98" s="384"/>
      <c r="E98" s="384"/>
      <c r="F98" s="384"/>
      <c r="G98" s="384"/>
      <c r="H98" s="384"/>
      <c r="I98" s="384"/>
      <c r="J98" s="384"/>
      <c r="K98" s="384"/>
      <c r="L98" s="384"/>
      <c r="M98" s="384"/>
      <c r="N98" s="384"/>
      <c r="O98" s="384"/>
      <c r="P98" s="384"/>
      <c r="Q98" s="384"/>
      <c r="R98" s="384"/>
      <c r="S98" s="384"/>
      <c r="T98" s="384"/>
      <c r="U98" s="384"/>
      <c r="V98" s="384"/>
      <c r="W98" s="384"/>
      <c r="X98" s="384"/>
      <c r="Y98" s="384"/>
      <c r="Z98" s="384"/>
      <c r="AA98" s="384"/>
      <c r="AB98" s="384"/>
      <c r="AC98" s="384"/>
      <c r="AD98" s="384"/>
      <c r="AE98" s="384"/>
      <c r="AF98" s="384"/>
      <c r="AG98" s="384"/>
      <c r="AH98" s="384"/>
      <c r="AI98" s="384"/>
      <c r="AJ98" s="384"/>
      <c r="AK98" s="384"/>
      <c r="AL98" s="384"/>
      <c r="AM98" s="384"/>
      <c r="AN98" s="384"/>
      <c r="AO98" s="384"/>
      <c r="AP98" s="384"/>
      <c r="AQ98" s="384"/>
      <c r="AR98" s="384"/>
      <c r="AS98" s="384"/>
      <c r="AT98" s="384"/>
      <c r="AU98" s="384"/>
      <c r="AV98" s="384"/>
      <c r="AW98" s="384"/>
      <c r="AX98" s="384"/>
      <c r="AY98" s="384"/>
      <c r="AZ98" s="384"/>
      <c r="BA98" s="384"/>
      <c r="BB98" s="384"/>
      <c r="BC98" s="384"/>
      <c r="BD98" s="384"/>
      <c r="BE98" s="384"/>
    </row>
    <row r="99" spans="1:57">
      <c r="A99" s="384"/>
      <c r="B99" s="384"/>
      <c r="C99" s="384"/>
      <c r="D99" s="384"/>
      <c r="E99" s="384"/>
      <c r="F99" s="384"/>
      <c r="G99" s="384"/>
      <c r="H99" s="384"/>
      <c r="I99" s="384"/>
      <c r="J99" s="384"/>
      <c r="K99" s="384"/>
      <c r="L99" s="384"/>
      <c r="M99" s="384"/>
      <c r="N99" s="384"/>
      <c r="O99" s="384"/>
      <c r="P99" s="384"/>
      <c r="Q99" s="384"/>
      <c r="R99" s="384"/>
      <c r="S99" s="384"/>
      <c r="T99" s="384"/>
      <c r="U99" s="384"/>
      <c r="V99" s="384"/>
      <c r="W99" s="384"/>
      <c r="X99" s="384"/>
      <c r="Y99" s="384"/>
      <c r="Z99" s="384"/>
      <c r="AA99" s="384"/>
      <c r="AB99" s="384"/>
      <c r="AC99" s="384"/>
      <c r="AD99" s="384"/>
      <c r="AE99" s="384"/>
      <c r="AF99" s="384"/>
      <c r="AG99" s="384"/>
      <c r="AH99" s="384"/>
      <c r="AI99" s="384"/>
      <c r="AJ99" s="384"/>
      <c r="AK99" s="384"/>
      <c r="AL99" s="384"/>
      <c r="AM99" s="384"/>
      <c r="AN99" s="384"/>
      <c r="AO99" s="384"/>
      <c r="AP99" s="384"/>
      <c r="AQ99" s="384"/>
      <c r="AR99" s="384"/>
      <c r="AS99" s="384"/>
      <c r="AT99" s="384"/>
      <c r="AU99" s="384"/>
      <c r="AV99" s="384"/>
      <c r="AW99" s="384"/>
      <c r="AX99" s="384"/>
      <c r="AY99" s="384"/>
      <c r="AZ99" s="384"/>
      <c r="BA99" s="384"/>
      <c r="BB99" s="384"/>
      <c r="BC99" s="384"/>
      <c r="BD99" s="384"/>
      <c r="BE99" s="384"/>
    </row>
    <row r="100" spans="1:57">
      <c r="A100" s="384"/>
      <c r="B100" s="384"/>
      <c r="C100" s="384"/>
      <c r="D100" s="384"/>
      <c r="E100" s="384"/>
      <c r="F100" s="384"/>
      <c r="G100" s="384"/>
      <c r="H100" s="384"/>
      <c r="I100" s="384"/>
      <c r="J100" s="384"/>
      <c r="K100" s="384"/>
      <c r="L100" s="384"/>
      <c r="M100" s="384"/>
      <c r="N100" s="384"/>
      <c r="O100" s="384"/>
      <c r="P100" s="384"/>
      <c r="Q100" s="384"/>
      <c r="R100" s="384"/>
      <c r="S100" s="384"/>
      <c r="T100" s="384"/>
      <c r="U100" s="384"/>
      <c r="V100" s="384"/>
      <c r="W100" s="384"/>
      <c r="X100" s="384"/>
      <c r="Y100" s="384"/>
      <c r="Z100" s="384"/>
      <c r="AA100" s="384"/>
      <c r="AB100" s="384"/>
      <c r="AC100" s="384"/>
      <c r="AD100" s="384"/>
      <c r="AE100" s="384"/>
      <c r="AF100" s="384"/>
      <c r="AG100" s="384"/>
      <c r="AH100" s="384"/>
      <c r="AI100" s="384"/>
      <c r="AJ100" s="384"/>
      <c r="AK100" s="384"/>
      <c r="AL100" s="384"/>
      <c r="AM100" s="384"/>
      <c r="AN100" s="384"/>
      <c r="AO100" s="384"/>
      <c r="AP100" s="384"/>
      <c r="AQ100" s="384"/>
      <c r="AR100" s="384"/>
      <c r="AS100" s="384"/>
      <c r="AT100" s="384"/>
      <c r="AU100" s="384"/>
      <c r="AV100" s="384"/>
      <c r="AW100" s="384"/>
      <c r="AX100" s="384"/>
      <c r="AY100" s="384"/>
      <c r="AZ100" s="384"/>
      <c r="BA100" s="384"/>
      <c r="BB100" s="384"/>
      <c r="BC100" s="384"/>
      <c r="BD100" s="384"/>
      <c r="BE100" s="384"/>
    </row>
    <row r="101" spans="1:57">
      <c r="A101" s="384"/>
      <c r="B101" s="384"/>
      <c r="C101" s="384"/>
      <c r="D101" s="384"/>
      <c r="E101" s="384"/>
      <c r="F101" s="384"/>
      <c r="G101" s="384"/>
      <c r="H101" s="384"/>
      <c r="I101" s="384"/>
      <c r="J101" s="384"/>
      <c r="K101" s="384"/>
      <c r="L101" s="384"/>
      <c r="M101" s="384"/>
      <c r="N101" s="384"/>
      <c r="O101" s="384"/>
      <c r="P101" s="384"/>
      <c r="Q101" s="384"/>
      <c r="R101" s="384"/>
      <c r="S101" s="384"/>
      <c r="T101" s="384"/>
      <c r="U101" s="384"/>
      <c r="V101" s="384"/>
      <c r="W101" s="384"/>
      <c r="X101" s="384"/>
      <c r="Y101" s="384"/>
      <c r="Z101" s="384"/>
      <c r="AA101" s="384"/>
      <c r="AB101" s="384"/>
      <c r="AC101" s="384"/>
      <c r="AD101" s="384"/>
      <c r="AE101" s="384"/>
      <c r="AF101" s="384"/>
      <c r="AG101" s="384"/>
      <c r="AH101" s="384"/>
      <c r="AI101" s="384"/>
      <c r="AJ101" s="384"/>
      <c r="AK101" s="384"/>
      <c r="AL101" s="384"/>
      <c r="AM101" s="384"/>
      <c r="AN101" s="384"/>
      <c r="AO101" s="384"/>
      <c r="AP101" s="384"/>
      <c r="AQ101" s="384"/>
      <c r="AR101" s="384"/>
      <c r="AS101" s="384"/>
      <c r="AT101" s="384"/>
      <c r="AU101" s="384"/>
      <c r="AV101" s="384"/>
      <c r="AW101" s="384"/>
      <c r="AX101" s="384"/>
      <c r="AY101" s="384"/>
      <c r="AZ101" s="384"/>
      <c r="BA101" s="384"/>
      <c r="BB101" s="384"/>
      <c r="BC101" s="384"/>
      <c r="BD101" s="384"/>
      <c r="BE101" s="384"/>
    </row>
    <row r="102" spans="1:57">
      <c r="A102" s="384"/>
      <c r="B102" s="384"/>
      <c r="C102" s="384"/>
      <c r="D102" s="384"/>
      <c r="E102" s="384"/>
      <c r="F102" s="384"/>
      <c r="G102" s="384"/>
      <c r="H102" s="384"/>
      <c r="I102" s="384"/>
      <c r="J102" s="384"/>
      <c r="K102" s="384"/>
      <c r="L102" s="384"/>
      <c r="M102" s="384"/>
      <c r="N102" s="384"/>
      <c r="O102" s="384"/>
      <c r="P102" s="384"/>
      <c r="Q102" s="384"/>
      <c r="R102" s="384"/>
      <c r="S102" s="384"/>
      <c r="T102" s="384"/>
      <c r="U102" s="384"/>
      <c r="V102" s="384"/>
      <c r="W102" s="384"/>
      <c r="X102" s="384"/>
      <c r="Y102" s="384"/>
      <c r="Z102" s="384"/>
      <c r="AA102" s="384"/>
      <c r="AB102" s="384"/>
      <c r="AC102" s="384"/>
      <c r="AD102" s="384"/>
      <c r="AE102" s="384"/>
      <c r="AF102" s="384"/>
      <c r="AG102" s="384"/>
      <c r="AH102" s="384"/>
      <c r="AI102" s="384"/>
      <c r="AJ102" s="384"/>
      <c r="AK102" s="384"/>
      <c r="AL102" s="384"/>
      <c r="AM102" s="384"/>
      <c r="AN102" s="384"/>
      <c r="AO102" s="384"/>
      <c r="AP102" s="384"/>
      <c r="AQ102" s="384"/>
      <c r="AR102" s="384"/>
      <c r="AS102" s="384"/>
      <c r="AT102" s="384"/>
      <c r="AU102" s="384"/>
      <c r="AV102" s="384"/>
      <c r="AW102" s="384"/>
      <c r="AX102" s="384"/>
      <c r="AY102" s="384"/>
      <c r="AZ102" s="384"/>
      <c r="BA102" s="384"/>
      <c r="BB102" s="384"/>
      <c r="BC102" s="384"/>
      <c r="BD102" s="384"/>
      <c r="BE102" s="384"/>
    </row>
    <row r="103" spans="1:57">
      <c r="A103" s="384"/>
      <c r="B103" s="384"/>
      <c r="C103" s="384"/>
      <c r="D103" s="384"/>
      <c r="E103" s="384"/>
      <c r="F103" s="384"/>
      <c r="G103" s="384"/>
      <c r="H103" s="384"/>
      <c r="I103" s="384"/>
      <c r="J103" s="384"/>
      <c r="K103" s="384"/>
      <c r="L103" s="384"/>
      <c r="M103" s="384"/>
      <c r="N103" s="384"/>
      <c r="O103" s="384"/>
      <c r="P103" s="384"/>
      <c r="Q103" s="384"/>
      <c r="R103" s="384"/>
      <c r="S103" s="384"/>
      <c r="T103" s="384"/>
      <c r="U103" s="384"/>
      <c r="V103" s="384"/>
      <c r="W103" s="384"/>
      <c r="X103" s="384"/>
      <c r="Y103" s="384"/>
      <c r="Z103" s="384"/>
      <c r="AA103" s="384"/>
      <c r="AB103" s="384"/>
      <c r="AC103" s="384"/>
      <c r="AD103" s="384"/>
      <c r="AE103" s="384"/>
      <c r="AF103" s="384"/>
      <c r="AG103" s="384"/>
      <c r="AH103" s="384"/>
      <c r="AI103" s="384"/>
      <c r="AJ103" s="384"/>
      <c r="AK103" s="384"/>
      <c r="AL103" s="384"/>
      <c r="AM103" s="384"/>
      <c r="AN103" s="384"/>
      <c r="AO103" s="384"/>
      <c r="AP103" s="384"/>
      <c r="AQ103" s="384"/>
      <c r="AR103" s="384"/>
      <c r="AS103" s="384"/>
      <c r="AT103" s="384"/>
      <c r="AU103" s="384"/>
      <c r="AV103" s="384"/>
      <c r="AW103" s="384"/>
      <c r="AX103" s="384"/>
      <c r="AY103" s="384"/>
      <c r="AZ103" s="384"/>
      <c r="BA103" s="384"/>
      <c r="BB103" s="384"/>
      <c r="BC103" s="384"/>
      <c r="BD103" s="384"/>
      <c r="BE103" s="384"/>
    </row>
    <row r="104" spans="1:57">
      <c r="A104" s="384"/>
      <c r="B104" s="384"/>
      <c r="C104" s="384"/>
      <c r="D104" s="384"/>
      <c r="E104" s="384"/>
      <c r="F104" s="384"/>
      <c r="G104" s="384"/>
      <c r="H104" s="384"/>
      <c r="I104" s="384"/>
      <c r="J104" s="384"/>
      <c r="K104" s="384"/>
      <c r="L104" s="384"/>
      <c r="M104" s="384"/>
      <c r="N104" s="384"/>
      <c r="O104" s="384"/>
      <c r="P104" s="384"/>
      <c r="Q104" s="384"/>
      <c r="R104" s="384"/>
      <c r="S104" s="384"/>
      <c r="T104" s="384"/>
      <c r="U104" s="384"/>
      <c r="V104" s="384"/>
      <c r="W104" s="384"/>
      <c r="X104" s="384"/>
      <c r="Y104" s="384"/>
      <c r="Z104" s="384"/>
      <c r="AA104" s="384"/>
      <c r="AB104" s="384"/>
      <c r="AC104" s="384"/>
      <c r="AD104" s="384"/>
      <c r="AE104" s="384"/>
      <c r="AF104" s="384"/>
      <c r="AG104" s="384"/>
      <c r="AH104" s="384"/>
      <c r="AI104" s="384"/>
      <c r="AJ104" s="384"/>
      <c r="AK104" s="384"/>
      <c r="AL104" s="384"/>
      <c r="AM104" s="384"/>
      <c r="AN104" s="384"/>
      <c r="AO104" s="384"/>
      <c r="AP104" s="384"/>
      <c r="AQ104" s="384"/>
      <c r="AR104" s="384"/>
      <c r="AS104" s="384"/>
      <c r="AT104" s="384"/>
      <c r="AU104" s="384"/>
      <c r="AV104" s="384"/>
      <c r="AW104" s="384"/>
      <c r="AX104" s="384"/>
      <c r="AY104" s="384"/>
      <c r="AZ104" s="384"/>
      <c r="BA104" s="384"/>
      <c r="BB104" s="384"/>
      <c r="BC104" s="384"/>
      <c r="BD104" s="384"/>
      <c r="BE104" s="384"/>
    </row>
    <row r="105" spans="1:57">
      <c r="A105" s="384"/>
      <c r="B105" s="384"/>
      <c r="C105" s="384"/>
      <c r="D105" s="384"/>
      <c r="E105" s="384"/>
      <c r="F105" s="384"/>
      <c r="G105" s="384"/>
      <c r="H105" s="384"/>
      <c r="I105" s="384"/>
      <c r="J105" s="384"/>
      <c r="K105" s="384"/>
      <c r="L105" s="384"/>
      <c r="M105" s="384"/>
      <c r="N105" s="384"/>
      <c r="O105" s="384"/>
      <c r="P105" s="384"/>
      <c r="Q105" s="384"/>
      <c r="R105" s="384"/>
      <c r="S105" s="384"/>
      <c r="T105" s="384"/>
      <c r="U105" s="384"/>
      <c r="V105" s="384"/>
      <c r="W105" s="384"/>
      <c r="X105" s="384"/>
      <c r="Y105" s="384"/>
      <c r="Z105" s="384"/>
      <c r="AA105" s="384"/>
      <c r="AB105" s="384"/>
      <c r="AC105" s="384"/>
      <c r="AD105" s="384"/>
      <c r="AE105" s="384"/>
      <c r="AF105" s="384"/>
      <c r="AG105" s="384"/>
      <c r="AH105" s="384"/>
      <c r="AI105" s="384"/>
      <c r="AJ105" s="384"/>
      <c r="AK105" s="384"/>
      <c r="AL105" s="384"/>
      <c r="AM105" s="384"/>
      <c r="AN105" s="384"/>
      <c r="AO105" s="384"/>
      <c r="AP105" s="384"/>
      <c r="AQ105" s="384"/>
      <c r="AR105" s="384"/>
      <c r="AS105" s="384"/>
      <c r="AT105" s="384"/>
      <c r="AU105" s="384"/>
      <c r="AV105" s="384"/>
      <c r="AW105" s="384"/>
      <c r="AX105" s="384"/>
      <c r="AY105" s="384"/>
      <c r="AZ105" s="384"/>
      <c r="BA105" s="384"/>
      <c r="BB105" s="384"/>
      <c r="BC105" s="384"/>
      <c r="BD105" s="384"/>
      <c r="BE105" s="384"/>
    </row>
    <row r="106" spans="1:57">
      <c r="A106" s="384"/>
      <c r="B106" s="384"/>
      <c r="C106" s="384"/>
      <c r="D106" s="384"/>
      <c r="E106" s="384"/>
      <c r="F106" s="384"/>
      <c r="G106" s="384"/>
      <c r="H106" s="384"/>
      <c r="I106" s="384"/>
      <c r="J106" s="384"/>
      <c r="K106" s="384"/>
      <c r="L106" s="384"/>
      <c r="M106" s="384"/>
      <c r="N106" s="384"/>
      <c r="O106" s="384"/>
      <c r="P106" s="384"/>
      <c r="Q106" s="384"/>
      <c r="R106" s="384"/>
      <c r="S106" s="384"/>
      <c r="T106" s="384"/>
      <c r="U106" s="384"/>
      <c r="V106" s="384"/>
      <c r="W106" s="384"/>
      <c r="X106" s="384"/>
      <c r="Y106" s="384"/>
      <c r="Z106" s="384"/>
      <c r="AA106" s="384"/>
      <c r="AB106" s="384"/>
      <c r="AC106" s="384"/>
      <c r="AD106" s="384"/>
      <c r="AE106" s="384"/>
      <c r="AF106" s="384"/>
      <c r="AG106" s="384"/>
      <c r="AH106" s="384"/>
      <c r="AI106" s="384"/>
      <c r="AJ106" s="384"/>
      <c r="AK106" s="384"/>
      <c r="AL106" s="384"/>
      <c r="AM106" s="384"/>
      <c r="AN106" s="384"/>
      <c r="AO106" s="384"/>
      <c r="AP106" s="384"/>
      <c r="AQ106" s="384"/>
      <c r="AR106" s="384"/>
      <c r="AS106" s="384"/>
      <c r="AT106" s="384"/>
      <c r="AU106" s="384"/>
      <c r="AV106" s="384"/>
      <c r="AW106" s="384"/>
      <c r="AX106" s="384"/>
      <c r="AY106" s="384"/>
      <c r="AZ106" s="384"/>
      <c r="BA106" s="384"/>
      <c r="BB106" s="384"/>
      <c r="BC106" s="384"/>
      <c r="BD106" s="384"/>
      <c r="BE106" s="384"/>
    </row>
    <row r="107" spans="1:57">
      <c r="A107" s="384"/>
      <c r="B107" s="384"/>
      <c r="C107" s="384"/>
      <c r="D107" s="384"/>
      <c r="E107" s="384"/>
      <c r="F107" s="384"/>
      <c r="G107" s="384"/>
      <c r="H107" s="384"/>
      <c r="I107" s="384"/>
      <c r="J107" s="384"/>
      <c r="K107" s="384"/>
      <c r="L107" s="384"/>
      <c r="M107" s="384"/>
      <c r="N107" s="384"/>
      <c r="O107" s="384"/>
      <c r="P107" s="384"/>
      <c r="Q107" s="384"/>
      <c r="R107" s="384"/>
      <c r="S107" s="384"/>
      <c r="T107" s="384"/>
      <c r="U107" s="384"/>
      <c r="V107" s="384"/>
      <c r="W107" s="384"/>
      <c r="X107" s="384"/>
      <c r="Y107" s="384"/>
      <c r="Z107" s="384"/>
      <c r="AA107" s="384"/>
      <c r="AB107" s="384"/>
      <c r="AC107" s="384"/>
      <c r="AD107" s="384"/>
      <c r="AE107" s="384"/>
      <c r="AF107" s="384"/>
      <c r="AG107" s="384"/>
      <c r="AH107" s="384"/>
      <c r="AI107" s="384"/>
      <c r="AJ107" s="384"/>
      <c r="AK107" s="384"/>
      <c r="AL107" s="384"/>
      <c r="AM107" s="384"/>
      <c r="AN107" s="384"/>
      <c r="AO107" s="384"/>
      <c r="AP107" s="384"/>
      <c r="AQ107" s="384"/>
      <c r="AR107" s="384"/>
      <c r="AS107" s="384"/>
      <c r="AT107" s="384"/>
      <c r="AU107" s="384"/>
      <c r="AV107" s="384"/>
      <c r="AW107" s="384"/>
      <c r="AX107" s="384"/>
      <c r="AY107" s="384"/>
      <c r="AZ107" s="384"/>
      <c r="BA107" s="384"/>
      <c r="BB107" s="384"/>
      <c r="BC107" s="384"/>
      <c r="BD107" s="384"/>
      <c r="BE107" s="384"/>
    </row>
    <row r="108" spans="1:57">
      <c r="A108" s="384"/>
      <c r="B108" s="384"/>
      <c r="C108" s="384"/>
      <c r="D108" s="384"/>
      <c r="E108" s="384"/>
      <c r="F108" s="384"/>
      <c r="G108" s="384"/>
      <c r="H108" s="384"/>
      <c r="I108" s="384"/>
      <c r="J108" s="384"/>
      <c r="K108" s="384"/>
      <c r="L108" s="384"/>
      <c r="M108" s="384"/>
      <c r="N108" s="384"/>
      <c r="O108" s="384"/>
      <c r="P108" s="384"/>
      <c r="Q108" s="384"/>
      <c r="R108" s="384"/>
      <c r="S108" s="384"/>
      <c r="T108" s="384"/>
      <c r="U108" s="384"/>
      <c r="V108" s="384"/>
      <c r="W108" s="384"/>
      <c r="X108" s="384"/>
      <c r="Y108" s="384"/>
      <c r="Z108" s="384"/>
      <c r="AA108" s="384"/>
      <c r="AB108" s="384"/>
      <c r="AC108" s="384"/>
      <c r="AD108" s="384"/>
      <c r="AE108" s="384"/>
      <c r="AF108" s="384"/>
      <c r="AG108" s="384"/>
      <c r="AH108" s="384"/>
      <c r="AI108" s="384"/>
      <c r="AJ108" s="384"/>
      <c r="AK108" s="384"/>
      <c r="AL108" s="384"/>
      <c r="AM108" s="384"/>
      <c r="AN108" s="384"/>
      <c r="AO108" s="384"/>
      <c r="AP108" s="384"/>
      <c r="AQ108" s="384"/>
      <c r="AR108" s="384"/>
      <c r="AS108" s="384"/>
      <c r="AT108" s="384"/>
      <c r="AU108" s="384"/>
      <c r="AV108" s="384"/>
      <c r="AW108" s="384"/>
      <c r="AX108" s="384"/>
      <c r="AY108" s="384"/>
      <c r="AZ108" s="384"/>
      <c r="BA108" s="384"/>
      <c r="BB108" s="384"/>
      <c r="BC108" s="384"/>
      <c r="BD108" s="384"/>
      <c r="BE108" s="384"/>
    </row>
    <row r="109" spans="1:57">
      <c r="A109" s="384"/>
      <c r="B109" s="384"/>
      <c r="C109" s="384"/>
      <c r="D109" s="384"/>
      <c r="E109" s="384"/>
      <c r="F109" s="384"/>
      <c r="G109" s="384"/>
      <c r="H109" s="384"/>
      <c r="I109" s="384"/>
      <c r="J109" s="384"/>
      <c r="K109" s="384"/>
      <c r="L109" s="384"/>
      <c r="M109" s="384"/>
      <c r="N109" s="384"/>
      <c r="O109" s="384"/>
      <c r="P109" s="384"/>
      <c r="Q109" s="384"/>
      <c r="R109" s="384"/>
      <c r="S109" s="384"/>
      <c r="T109" s="384"/>
      <c r="U109" s="384"/>
      <c r="V109" s="384"/>
      <c r="W109" s="384"/>
      <c r="X109" s="384"/>
      <c r="Y109" s="384"/>
      <c r="Z109" s="384"/>
      <c r="AA109" s="384"/>
      <c r="AB109" s="384"/>
      <c r="AC109" s="384"/>
      <c r="AD109" s="384"/>
      <c r="AE109" s="384"/>
      <c r="AF109" s="384"/>
      <c r="AG109" s="384"/>
      <c r="AH109" s="384"/>
      <c r="AI109" s="384"/>
      <c r="AJ109" s="384"/>
      <c r="AK109" s="384"/>
      <c r="AL109" s="384"/>
      <c r="AM109" s="384"/>
      <c r="AN109" s="384"/>
      <c r="AO109" s="384"/>
      <c r="AP109" s="384"/>
      <c r="AQ109" s="384"/>
      <c r="AR109" s="384"/>
      <c r="AS109" s="384"/>
      <c r="AT109" s="384"/>
      <c r="AU109" s="384"/>
      <c r="AV109" s="384"/>
      <c r="AW109" s="384"/>
      <c r="AX109" s="384"/>
      <c r="AY109" s="384"/>
      <c r="AZ109" s="384"/>
      <c r="BA109" s="384"/>
      <c r="BB109" s="384"/>
      <c r="BC109" s="384"/>
      <c r="BD109" s="384"/>
      <c r="BE109" s="384"/>
    </row>
    <row r="110" spans="1:57">
      <c r="A110" s="384"/>
      <c r="B110" s="384"/>
      <c r="C110" s="384"/>
      <c r="D110" s="384"/>
      <c r="E110" s="384"/>
      <c r="F110" s="384"/>
      <c r="G110" s="384"/>
      <c r="H110" s="384"/>
      <c r="I110" s="384"/>
      <c r="J110" s="384"/>
      <c r="K110" s="384"/>
      <c r="L110" s="384"/>
      <c r="M110" s="384"/>
      <c r="N110" s="384"/>
      <c r="O110" s="384"/>
      <c r="P110" s="384"/>
      <c r="Q110" s="384"/>
      <c r="R110" s="384"/>
      <c r="S110" s="384"/>
      <c r="T110" s="384"/>
      <c r="U110" s="384"/>
      <c r="V110" s="384"/>
      <c r="W110" s="384"/>
      <c r="X110" s="384"/>
      <c r="Y110" s="384"/>
      <c r="Z110" s="384"/>
      <c r="AA110" s="384"/>
      <c r="AB110" s="384"/>
      <c r="AC110" s="384"/>
      <c r="AD110" s="384"/>
      <c r="AE110" s="384"/>
      <c r="AF110" s="384"/>
      <c r="AG110" s="384"/>
      <c r="AH110" s="384"/>
      <c r="AI110" s="384"/>
      <c r="AJ110" s="384"/>
      <c r="AK110" s="384"/>
      <c r="AL110" s="384"/>
      <c r="AM110" s="384"/>
      <c r="AN110" s="384"/>
      <c r="AO110" s="384"/>
      <c r="AP110" s="384"/>
      <c r="AQ110" s="384"/>
      <c r="AR110" s="384"/>
      <c r="AS110" s="384"/>
      <c r="AT110" s="384"/>
      <c r="AU110" s="384"/>
      <c r="AV110" s="384"/>
      <c r="AW110" s="384"/>
      <c r="AX110" s="384"/>
      <c r="AY110" s="384"/>
      <c r="AZ110" s="384"/>
      <c r="BA110" s="384"/>
      <c r="BB110" s="384"/>
      <c r="BC110" s="384"/>
      <c r="BD110" s="384"/>
      <c r="BE110" s="384"/>
    </row>
    <row r="111" spans="1:57">
      <c r="A111" s="384"/>
      <c r="B111" s="384"/>
      <c r="C111" s="384"/>
      <c r="D111" s="384"/>
      <c r="E111" s="384"/>
      <c r="F111" s="384"/>
      <c r="G111" s="384"/>
      <c r="H111" s="384"/>
      <c r="I111" s="384"/>
      <c r="J111" s="384"/>
      <c r="K111" s="384"/>
      <c r="L111" s="384"/>
      <c r="M111" s="384"/>
      <c r="N111" s="384"/>
      <c r="O111" s="384"/>
      <c r="P111" s="384"/>
      <c r="Q111" s="384"/>
      <c r="R111" s="384"/>
      <c r="S111" s="384"/>
      <c r="T111" s="384"/>
      <c r="U111" s="384"/>
      <c r="V111" s="384"/>
      <c r="W111" s="384"/>
      <c r="X111" s="384"/>
      <c r="Y111" s="384"/>
      <c r="Z111" s="384"/>
      <c r="AA111" s="384"/>
      <c r="AB111" s="384"/>
      <c r="AC111" s="384"/>
      <c r="AD111" s="384"/>
      <c r="AE111" s="384"/>
      <c r="AF111" s="384"/>
      <c r="AG111" s="384"/>
      <c r="AH111" s="384"/>
      <c r="AI111" s="384"/>
      <c r="AJ111" s="384"/>
      <c r="AK111" s="384"/>
      <c r="AL111" s="384"/>
      <c r="AM111" s="384"/>
      <c r="AN111" s="384"/>
      <c r="AO111" s="384"/>
      <c r="AP111" s="384"/>
      <c r="AQ111" s="384"/>
      <c r="AR111" s="384"/>
      <c r="AS111" s="384"/>
      <c r="AT111" s="384"/>
      <c r="AU111" s="384"/>
      <c r="AV111" s="384"/>
      <c r="AW111" s="384"/>
      <c r="AX111" s="384"/>
      <c r="AY111" s="384"/>
      <c r="AZ111" s="384"/>
      <c r="BA111" s="384"/>
      <c r="BB111" s="384"/>
      <c r="BC111" s="384"/>
      <c r="BD111" s="384"/>
      <c r="BE111" s="384"/>
    </row>
    <row r="112" spans="1:57">
      <c r="A112" s="384"/>
      <c r="B112" s="384"/>
      <c r="C112" s="384"/>
      <c r="D112" s="384"/>
      <c r="E112" s="384"/>
      <c r="F112" s="384"/>
      <c r="G112" s="384"/>
      <c r="H112" s="384"/>
      <c r="I112" s="384"/>
      <c r="J112" s="384"/>
      <c r="K112" s="384"/>
      <c r="L112" s="384"/>
      <c r="M112" s="384"/>
      <c r="N112" s="384"/>
      <c r="O112" s="384"/>
      <c r="P112" s="384"/>
      <c r="Q112" s="384"/>
      <c r="R112" s="384"/>
      <c r="S112" s="384"/>
      <c r="T112" s="384"/>
      <c r="U112" s="384"/>
      <c r="V112" s="384"/>
      <c r="W112" s="384"/>
      <c r="X112" s="384"/>
      <c r="Y112" s="384"/>
      <c r="Z112" s="384"/>
      <c r="AA112" s="384"/>
      <c r="AB112" s="384"/>
      <c r="AC112" s="384"/>
      <c r="AD112" s="384"/>
      <c r="AE112" s="384"/>
      <c r="AF112" s="384"/>
      <c r="AG112" s="384"/>
      <c r="AH112" s="384"/>
      <c r="AI112" s="384"/>
      <c r="AJ112" s="384"/>
      <c r="AK112" s="384"/>
      <c r="AL112" s="384"/>
      <c r="AM112" s="384"/>
      <c r="AN112" s="384"/>
      <c r="AO112" s="384"/>
      <c r="AP112" s="384"/>
      <c r="AQ112" s="384"/>
      <c r="AR112" s="384"/>
      <c r="AS112" s="384"/>
      <c r="AT112" s="384"/>
      <c r="AU112" s="384"/>
      <c r="AV112" s="384"/>
      <c r="AW112" s="384"/>
      <c r="AX112" s="384"/>
      <c r="AY112" s="384"/>
      <c r="AZ112" s="384"/>
      <c r="BA112" s="384"/>
      <c r="BB112" s="384"/>
      <c r="BC112" s="384"/>
      <c r="BD112" s="384"/>
      <c r="BE112" s="384"/>
    </row>
    <row r="113" spans="1:57">
      <c r="A113" s="384"/>
      <c r="B113" s="384"/>
      <c r="C113" s="384"/>
      <c r="D113" s="384"/>
      <c r="E113" s="384"/>
      <c r="F113" s="384"/>
      <c r="G113" s="384"/>
      <c r="H113" s="384"/>
      <c r="I113" s="384"/>
      <c r="J113" s="384"/>
      <c r="K113" s="384"/>
      <c r="L113" s="384"/>
      <c r="M113" s="384"/>
      <c r="N113" s="384"/>
      <c r="O113" s="384"/>
      <c r="P113" s="384"/>
      <c r="Q113" s="384"/>
      <c r="R113" s="384"/>
      <c r="S113" s="384"/>
      <c r="T113" s="384"/>
      <c r="U113" s="384"/>
      <c r="V113" s="384"/>
      <c r="W113" s="384"/>
      <c r="X113" s="384"/>
      <c r="Y113" s="384"/>
      <c r="Z113" s="384"/>
      <c r="AA113" s="384"/>
      <c r="AB113" s="384"/>
      <c r="AC113" s="384"/>
      <c r="AD113" s="384"/>
      <c r="AE113" s="384"/>
      <c r="AF113" s="384"/>
      <c r="AG113" s="384"/>
      <c r="AH113" s="384"/>
      <c r="AI113" s="384"/>
      <c r="AJ113" s="384"/>
      <c r="AK113" s="384"/>
      <c r="AL113" s="384"/>
      <c r="AM113" s="384"/>
      <c r="AN113" s="384"/>
      <c r="AO113" s="384"/>
      <c r="AP113" s="384"/>
      <c r="AQ113" s="384"/>
      <c r="AR113" s="384"/>
      <c r="AS113" s="384"/>
      <c r="AT113" s="384"/>
      <c r="AU113" s="384"/>
      <c r="AV113" s="384"/>
      <c r="AW113" s="384"/>
      <c r="AX113" s="384"/>
      <c r="AY113" s="384"/>
      <c r="AZ113" s="384"/>
      <c r="BA113" s="384"/>
      <c r="BB113" s="384"/>
      <c r="BC113" s="384"/>
      <c r="BD113" s="384"/>
      <c r="BE113" s="384"/>
    </row>
    <row r="114" spans="1:57">
      <c r="A114" s="384"/>
      <c r="B114" s="384"/>
      <c r="C114" s="384"/>
      <c r="D114" s="384"/>
      <c r="E114" s="384"/>
      <c r="F114" s="384"/>
      <c r="G114" s="384"/>
      <c r="H114" s="384"/>
      <c r="I114" s="384"/>
      <c r="J114" s="384"/>
      <c r="K114" s="384"/>
      <c r="L114" s="384"/>
      <c r="M114" s="384"/>
      <c r="N114" s="384"/>
      <c r="O114" s="384"/>
      <c r="P114" s="384"/>
      <c r="Q114" s="384"/>
      <c r="R114" s="384"/>
      <c r="S114" s="384"/>
      <c r="T114" s="384"/>
      <c r="U114" s="384"/>
      <c r="V114" s="384"/>
      <c r="W114" s="384"/>
      <c r="X114" s="384"/>
      <c r="Y114" s="384"/>
      <c r="Z114" s="384"/>
      <c r="AA114" s="384"/>
      <c r="AB114" s="384"/>
      <c r="AC114" s="384"/>
      <c r="AD114" s="384"/>
      <c r="AE114" s="384"/>
      <c r="AF114" s="384"/>
      <c r="AG114" s="384"/>
      <c r="AH114" s="384"/>
      <c r="AI114" s="384"/>
      <c r="AJ114" s="384"/>
      <c r="AK114" s="384"/>
      <c r="AL114" s="384"/>
      <c r="AM114" s="384"/>
      <c r="AN114" s="384"/>
      <c r="AO114" s="384"/>
      <c r="AP114" s="384"/>
      <c r="AQ114" s="384"/>
      <c r="AR114" s="384"/>
      <c r="AS114" s="384"/>
      <c r="AT114" s="384"/>
      <c r="AU114" s="384"/>
      <c r="AV114" s="384"/>
      <c r="AW114" s="384"/>
      <c r="AX114" s="384"/>
      <c r="AY114" s="384"/>
      <c r="AZ114" s="384"/>
      <c r="BA114" s="384"/>
      <c r="BB114" s="384"/>
      <c r="BC114" s="384"/>
      <c r="BD114" s="384"/>
      <c r="BE114" s="384"/>
    </row>
    <row r="115" spans="1:57">
      <c r="A115" s="384"/>
      <c r="B115" s="384"/>
      <c r="C115" s="384"/>
      <c r="D115" s="384"/>
      <c r="E115" s="384"/>
      <c r="F115" s="384"/>
      <c r="G115" s="384"/>
      <c r="H115" s="384"/>
      <c r="I115" s="384"/>
      <c r="J115" s="384"/>
      <c r="K115" s="384"/>
      <c r="L115" s="384"/>
      <c r="M115" s="384"/>
      <c r="N115" s="384"/>
      <c r="O115" s="384"/>
      <c r="P115" s="384"/>
      <c r="Q115" s="384"/>
      <c r="R115" s="384"/>
      <c r="S115" s="384"/>
      <c r="T115" s="384"/>
      <c r="U115" s="384"/>
      <c r="V115" s="384"/>
      <c r="W115" s="384"/>
      <c r="X115" s="384"/>
      <c r="Y115" s="384"/>
      <c r="Z115" s="384"/>
      <c r="AA115" s="384"/>
      <c r="AB115" s="384"/>
      <c r="AC115" s="384"/>
      <c r="AD115" s="384"/>
      <c r="AE115" s="384"/>
      <c r="AF115" s="384"/>
      <c r="AG115" s="384"/>
      <c r="AH115" s="384"/>
      <c r="AI115" s="384"/>
      <c r="AJ115" s="384"/>
      <c r="AK115" s="384"/>
      <c r="AL115" s="384"/>
      <c r="AM115" s="384"/>
      <c r="AN115" s="384"/>
      <c r="AO115" s="384"/>
      <c r="AP115" s="384"/>
      <c r="AQ115" s="384"/>
      <c r="AR115" s="384"/>
      <c r="AS115" s="384"/>
      <c r="AT115" s="384"/>
      <c r="AU115" s="384"/>
      <c r="AV115" s="384"/>
      <c r="AW115" s="384"/>
      <c r="AX115" s="384"/>
      <c r="AY115" s="384"/>
      <c r="AZ115" s="384"/>
      <c r="BA115" s="384"/>
      <c r="BB115" s="384"/>
      <c r="BC115" s="384"/>
      <c r="BD115" s="384"/>
      <c r="BE115" s="384"/>
    </row>
    <row r="116" spans="1:57">
      <c r="A116" s="384"/>
      <c r="B116" s="384"/>
      <c r="C116" s="384"/>
      <c r="D116" s="384"/>
      <c r="E116" s="384"/>
      <c r="F116" s="384"/>
      <c r="G116" s="384"/>
      <c r="H116" s="384"/>
      <c r="I116" s="384"/>
      <c r="J116" s="384"/>
      <c r="K116" s="384"/>
      <c r="L116" s="384"/>
      <c r="M116" s="384"/>
      <c r="N116" s="384"/>
      <c r="O116" s="384"/>
      <c r="P116" s="384"/>
      <c r="Q116" s="384"/>
      <c r="R116" s="384"/>
      <c r="S116" s="384"/>
      <c r="T116" s="384"/>
      <c r="U116" s="384"/>
      <c r="V116" s="384"/>
      <c r="W116" s="384"/>
      <c r="X116" s="384"/>
      <c r="Y116" s="384"/>
      <c r="Z116" s="384"/>
      <c r="AA116" s="384"/>
      <c r="AB116" s="384"/>
      <c r="AC116" s="384"/>
      <c r="AD116" s="384"/>
      <c r="AE116" s="384"/>
      <c r="AF116" s="384"/>
      <c r="AG116" s="384"/>
      <c r="AH116" s="384"/>
      <c r="AI116" s="384"/>
      <c r="AJ116" s="384"/>
      <c r="AK116" s="384"/>
      <c r="AL116" s="384"/>
      <c r="AM116" s="384"/>
      <c r="AN116" s="384"/>
      <c r="AO116" s="384"/>
      <c r="AP116" s="384"/>
      <c r="AQ116" s="384"/>
      <c r="AR116" s="384"/>
      <c r="AS116" s="384"/>
      <c r="AT116" s="384"/>
      <c r="AU116" s="384"/>
      <c r="AV116" s="384"/>
      <c r="AW116" s="384"/>
      <c r="AX116" s="384"/>
      <c r="AY116" s="384"/>
      <c r="AZ116" s="384"/>
      <c r="BA116" s="384"/>
      <c r="BB116" s="384"/>
      <c r="BC116" s="384"/>
      <c r="BD116" s="384"/>
      <c r="BE116" s="384"/>
    </row>
    <row r="117" spans="1:57">
      <c r="A117" s="384"/>
      <c r="B117" s="384"/>
      <c r="C117" s="384"/>
      <c r="D117" s="384"/>
      <c r="E117" s="384"/>
      <c r="F117" s="384"/>
      <c r="G117" s="384"/>
      <c r="H117" s="384"/>
      <c r="I117" s="384"/>
      <c r="J117" s="384"/>
      <c r="K117" s="384"/>
      <c r="L117" s="384"/>
      <c r="M117" s="384"/>
      <c r="N117" s="384"/>
      <c r="O117" s="384"/>
      <c r="P117" s="384"/>
      <c r="Q117" s="384"/>
      <c r="R117" s="384"/>
      <c r="S117" s="384"/>
      <c r="T117" s="384"/>
      <c r="U117" s="384"/>
      <c r="V117" s="384"/>
      <c r="W117" s="384"/>
      <c r="X117" s="384"/>
      <c r="Y117" s="384"/>
      <c r="Z117" s="384"/>
      <c r="AA117" s="384"/>
      <c r="AB117" s="384"/>
      <c r="AC117" s="384"/>
      <c r="AD117" s="384"/>
      <c r="AE117" s="384"/>
      <c r="AF117" s="384"/>
      <c r="AG117" s="384"/>
      <c r="AH117" s="384"/>
      <c r="AI117" s="384"/>
      <c r="AJ117" s="384"/>
      <c r="AK117" s="384"/>
      <c r="AL117" s="384"/>
      <c r="AM117" s="384"/>
      <c r="AN117" s="384"/>
      <c r="AO117" s="384"/>
      <c r="AP117" s="384"/>
      <c r="AQ117" s="384"/>
      <c r="AR117" s="384"/>
      <c r="AS117" s="384"/>
      <c r="AT117" s="384"/>
      <c r="AU117" s="384"/>
      <c r="AV117" s="384"/>
      <c r="AW117" s="384"/>
      <c r="AX117" s="384"/>
      <c r="AY117" s="384"/>
      <c r="AZ117" s="384"/>
      <c r="BA117" s="384"/>
      <c r="BB117" s="384"/>
      <c r="BC117" s="384"/>
      <c r="BD117" s="384"/>
      <c r="BE117" s="384"/>
    </row>
    <row r="118" spans="1:57">
      <c r="A118" s="384"/>
      <c r="B118" s="384"/>
      <c r="C118" s="384"/>
      <c r="D118" s="384"/>
      <c r="E118" s="384"/>
      <c r="F118" s="384"/>
      <c r="G118" s="384"/>
      <c r="H118" s="384"/>
      <c r="I118" s="384"/>
      <c r="J118" s="384"/>
      <c r="K118" s="384"/>
      <c r="L118" s="384"/>
      <c r="M118" s="384"/>
      <c r="N118" s="384"/>
      <c r="O118" s="384"/>
      <c r="P118" s="384"/>
      <c r="Q118" s="384"/>
      <c r="R118" s="384"/>
      <c r="S118" s="384"/>
      <c r="T118" s="384"/>
      <c r="U118" s="384"/>
      <c r="V118" s="384"/>
      <c r="W118" s="384"/>
      <c r="X118" s="384"/>
      <c r="Y118" s="384"/>
      <c r="Z118" s="384"/>
      <c r="AA118" s="384"/>
      <c r="AB118" s="384"/>
      <c r="AC118" s="384"/>
      <c r="AD118" s="384"/>
      <c r="AE118" s="384"/>
      <c r="AF118" s="384"/>
      <c r="AG118" s="384"/>
      <c r="AH118" s="384"/>
      <c r="AI118" s="384"/>
      <c r="AJ118" s="384"/>
      <c r="AK118" s="384"/>
      <c r="AL118" s="384"/>
      <c r="AM118" s="384"/>
      <c r="AN118" s="384"/>
      <c r="AO118" s="384"/>
      <c r="AP118" s="384"/>
      <c r="AQ118" s="384"/>
      <c r="AR118" s="384"/>
      <c r="AS118" s="384"/>
      <c r="AT118" s="384"/>
      <c r="AU118" s="384"/>
      <c r="AV118" s="384"/>
      <c r="AW118" s="384"/>
      <c r="AX118" s="384"/>
      <c r="AY118" s="384"/>
      <c r="AZ118" s="384"/>
      <c r="BA118" s="384"/>
      <c r="BB118" s="384"/>
      <c r="BC118" s="384"/>
      <c r="BD118" s="384"/>
      <c r="BE118" s="384"/>
    </row>
    <row r="119" spans="1:57">
      <c r="A119" s="384"/>
      <c r="B119" s="384"/>
      <c r="C119" s="384"/>
      <c r="D119" s="384"/>
      <c r="E119" s="384"/>
      <c r="F119" s="384"/>
      <c r="G119" s="384"/>
      <c r="H119" s="384"/>
      <c r="I119" s="384"/>
      <c r="J119" s="384"/>
      <c r="K119" s="384"/>
      <c r="L119" s="384"/>
      <c r="M119" s="384"/>
      <c r="N119" s="384"/>
      <c r="O119" s="384"/>
      <c r="P119" s="384"/>
      <c r="Q119" s="384"/>
      <c r="R119" s="384"/>
      <c r="S119" s="384"/>
      <c r="T119" s="384"/>
      <c r="U119" s="384"/>
      <c r="V119" s="384"/>
      <c r="W119" s="384"/>
      <c r="X119" s="384"/>
      <c r="Y119" s="384"/>
      <c r="Z119" s="384"/>
      <c r="AA119" s="384"/>
      <c r="AB119" s="384"/>
      <c r="AC119" s="384"/>
      <c r="AD119" s="384"/>
      <c r="AE119" s="384"/>
      <c r="AF119" s="384"/>
      <c r="AG119" s="384"/>
      <c r="AH119" s="384"/>
      <c r="AI119" s="384"/>
      <c r="AJ119" s="384"/>
      <c r="AK119" s="384"/>
      <c r="AL119" s="384"/>
      <c r="AM119" s="384"/>
      <c r="AN119" s="384"/>
      <c r="AO119" s="384"/>
      <c r="AP119" s="384"/>
      <c r="AQ119" s="384"/>
      <c r="AR119" s="384"/>
      <c r="AS119" s="384"/>
      <c r="AT119" s="384"/>
      <c r="AU119" s="384"/>
      <c r="AV119" s="384"/>
      <c r="AW119" s="384"/>
      <c r="AX119" s="384"/>
      <c r="AY119" s="384"/>
      <c r="AZ119" s="384"/>
      <c r="BA119" s="384"/>
      <c r="BB119" s="384"/>
      <c r="BC119" s="384"/>
      <c r="BD119" s="384"/>
      <c r="BE119" s="384"/>
    </row>
    <row r="120" spans="1:57">
      <c r="A120" s="384"/>
      <c r="B120" s="384"/>
      <c r="C120" s="384"/>
      <c r="D120" s="384"/>
      <c r="E120" s="384"/>
      <c r="F120" s="384"/>
      <c r="G120" s="384"/>
      <c r="H120" s="384"/>
      <c r="I120" s="384"/>
      <c r="J120" s="384"/>
      <c r="K120" s="384"/>
      <c r="L120" s="384"/>
      <c r="M120" s="384"/>
      <c r="N120" s="384"/>
      <c r="O120" s="384"/>
      <c r="P120" s="384"/>
      <c r="Q120" s="384"/>
      <c r="R120" s="384"/>
      <c r="S120" s="384"/>
      <c r="T120" s="384"/>
      <c r="U120" s="384"/>
      <c r="V120" s="384"/>
      <c r="W120" s="384"/>
      <c r="X120" s="384"/>
      <c r="Y120" s="384"/>
      <c r="Z120" s="384"/>
      <c r="AA120" s="384"/>
      <c r="AB120" s="384"/>
      <c r="AC120" s="384"/>
      <c r="AD120" s="384"/>
      <c r="AE120" s="384"/>
      <c r="AF120" s="384"/>
      <c r="AG120" s="384"/>
      <c r="AH120" s="384"/>
      <c r="AI120" s="384"/>
      <c r="AJ120" s="384"/>
      <c r="AK120" s="384"/>
      <c r="AL120" s="384"/>
      <c r="AM120" s="384"/>
      <c r="AN120" s="384"/>
      <c r="AO120" s="384"/>
      <c r="AP120" s="384"/>
      <c r="AQ120" s="384"/>
      <c r="AR120" s="384"/>
      <c r="AS120" s="384"/>
      <c r="AT120" s="384"/>
      <c r="AU120" s="384"/>
      <c r="AV120" s="384"/>
      <c r="AW120" s="384"/>
      <c r="AX120" s="384"/>
      <c r="AY120" s="384"/>
      <c r="AZ120" s="384"/>
      <c r="BA120" s="384"/>
      <c r="BB120" s="384"/>
      <c r="BC120" s="384"/>
      <c r="BD120" s="384"/>
      <c r="BE120" s="384"/>
    </row>
    <row r="121" spans="1:57">
      <c r="A121" s="384"/>
      <c r="B121" s="384"/>
      <c r="C121" s="384"/>
      <c r="D121" s="384"/>
      <c r="E121" s="384"/>
      <c r="F121" s="384"/>
      <c r="G121" s="384"/>
      <c r="H121" s="384"/>
      <c r="I121" s="384"/>
      <c r="J121" s="384"/>
      <c r="K121" s="384"/>
      <c r="L121" s="384"/>
      <c r="M121" s="384"/>
      <c r="N121" s="384"/>
      <c r="O121" s="384"/>
      <c r="P121" s="384"/>
      <c r="Q121" s="384"/>
      <c r="R121" s="384"/>
      <c r="S121" s="384"/>
      <c r="T121" s="384"/>
      <c r="U121" s="384"/>
      <c r="V121" s="384"/>
      <c r="W121" s="384"/>
      <c r="X121" s="384"/>
      <c r="Y121" s="384"/>
      <c r="Z121" s="384"/>
      <c r="AA121" s="384"/>
      <c r="AB121" s="384"/>
      <c r="AC121" s="384"/>
      <c r="AD121" s="384"/>
      <c r="AE121" s="384"/>
      <c r="AF121" s="384"/>
      <c r="AG121" s="384"/>
      <c r="AH121" s="384"/>
      <c r="AI121" s="384"/>
      <c r="AJ121" s="384"/>
      <c r="AK121" s="384"/>
      <c r="AL121" s="384"/>
      <c r="AM121" s="384"/>
      <c r="AN121" s="384"/>
      <c r="AO121" s="384"/>
      <c r="AP121" s="384"/>
      <c r="AQ121" s="384"/>
      <c r="AR121" s="384"/>
      <c r="AS121" s="384"/>
      <c r="AT121" s="384"/>
      <c r="AU121" s="384"/>
      <c r="AV121" s="384"/>
      <c r="AW121" s="384"/>
      <c r="AX121" s="384"/>
      <c r="AY121" s="384"/>
      <c r="AZ121" s="384"/>
      <c r="BA121" s="384"/>
      <c r="BB121" s="384"/>
      <c r="BC121" s="384"/>
      <c r="BD121" s="384"/>
      <c r="BE121" s="384"/>
    </row>
    <row r="122" spans="1:57">
      <c r="A122" s="384"/>
      <c r="B122" s="384"/>
      <c r="C122" s="384"/>
      <c r="D122" s="384"/>
      <c r="E122" s="384"/>
      <c r="F122" s="384"/>
      <c r="G122" s="384"/>
      <c r="H122" s="384"/>
      <c r="I122" s="384"/>
      <c r="J122" s="384"/>
      <c r="K122" s="384"/>
      <c r="L122" s="384"/>
      <c r="M122" s="384"/>
      <c r="N122" s="384"/>
      <c r="O122" s="384"/>
      <c r="P122" s="384"/>
      <c r="Q122" s="384"/>
      <c r="R122" s="384"/>
      <c r="S122" s="384"/>
      <c r="T122" s="384"/>
      <c r="U122" s="384"/>
      <c r="V122" s="384"/>
      <c r="W122" s="384"/>
      <c r="X122" s="384"/>
      <c r="Y122" s="384"/>
      <c r="Z122" s="384"/>
      <c r="AA122" s="384"/>
      <c r="AB122" s="384"/>
      <c r="AC122" s="384"/>
      <c r="AD122" s="384"/>
      <c r="AE122" s="384"/>
      <c r="AF122" s="384"/>
      <c r="AG122" s="384"/>
      <c r="AH122" s="384"/>
      <c r="AI122" s="384"/>
      <c r="AJ122" s="384"/>
      <c r="AK122" s="384"/>
      <c r="AL122" s="384"/>
      <c r="AM122" s="384"/>
      <c r="AN122" s="384"/>
      <c r="AO122" s="384"/>
      <c r="AP122" s="384"/>
      <c r="AQ122" s="384"/>
      <c r="AR122" s="384"/>
      <c r="AS122" s="384"/>
      <c r="AT122" s="384"/>
      <c r="AU122" s="384"/>
      <c r="AV122" s="384"/>
      <c r="AW122" s="384"/>
      <c r="AX122" s="384"/>
      <c r="AY122" s="384"/>
      <c r="AZ122" s="384"/>
      <c r="BA122" s="384"/>
      <c r="BB122" s="384"/>
      <c r="BC122" s="384"/>
      <c r="BD122" s="384"/>
      <c r="BE122" s="384"/>
    </row>
    <row r="123" spans="1:57">
      <c r="A123" s="384"/>
      <c r="B123" s="384"/>
      <c r="C123" s="384"/>
      <c r="D123" s="384"/>
      <c r="E123" s="384"/>
      <c r="F123" s="384"/>
      <c r="G123" s="384"/>
      <c r="H123" s="384"/>
      <c r="I123" s="384"/>
      <c r="J123" s="384"/>
      <c r="K123" s="384"/>
      <c r="L123" s="384"/>
      <c r="M123" s="384"/>
      <c r="N123" s="384"/>
      <c r="O123" s="384"/>
      <c r="P123" s="384"/>
      <c r="Q123" s="384"/>
      <c r="R123" s="384"/>
      <c r="S123" s="384"/>
      <c r="T123" s="384"/>
      <c r="U123" s="384"/>
      <c r="V123" s="384"/>
      <c r="W123" s="384"/>
      <c r="X123" s="384"/>
      <c r="Y123" s="384"/>
      <c r="Z123" s="384"/>
      <c r="AA123" s="384"/>
      <c r="AB123" s="384"/>
      <c r="AC123" s="384"/>
      <c r="AD123" s="384"/>
      <c r="AE123" s="384"/>
      <c r="AF123" s="384"/>
      <c r="AG123" s="384"/>
      <c r="AH123" s="384"/>
      <c r="AI123" s="384"/>
      <c r="AJ123" s="384"/>
      <c r="AK123" s="384"/>
      <c r="AL123" s="384"/>
      <c r="AM123" s="384"/>
      <c r="AN123" s="384"/>
      <c r="AO123" s="384"/>
      <c r="AP123" s="384"/>
      <c r="AQ123" s="384"/>
      <c r="AR123" s="384"/>
      <c r="AS123" s="384"/>
      <c r="AT123" s="384"/>
      <c r="AU123" s="384"/>
      <c r="AV123" s="384"/>
      <c r="AW123" s="384"/>
      <c r="AX123" s="384"/>
      <c r="AY123" s="384"/>
      <c r="AZ123" s="384"/>
      <c r="BA123" s="384"/>
      <c r="BB123" s="384"/>
      <c r="BC123" s="384"/>
      <c r="BD123" s="384"/>
      <c r="BE123" s="384"/>
    </row>
    <row r="124" spans="1:57">
      <c r="A124" s="384"/>
      <c r="B124" s="384"/>
      <c r="C124" s="384"/>
      <c r="D124" s="384"/>
      <c r="E124" s="384"/>
      <c r="F124" s="384"/>
      <c r="G124" s="384"/>
      <c r="H124" s="384"/>
      <c r="I124" s="384"/>
      <c r="J124" s="384"/>
      <c r="K124" s="384"/>
      <c r="L124" s="384"/>
      <c r="M124" s="384"/>
      <c r="N124" s="384"/>
      <c r="O124" s="384"/>
      <c r="P124" s="384"/>
      <c r="Q124" s="384"/>
      <c r="R124" s="384"/>
      <c r="S124" s="384"/>
      <c r="T124" s="384"/>
      <c r="U124" s="384"/>
      <c r="V124" s="384"/>
      <c r="W124" s="384"/>
      <c r="X124" s="384"/>
      <c r="Y124" s="384"/>
      <c r="Z124" s="384"/>
      <c r="AA124" s="384"/>
      <c r="AB124" s="384"/>
      <c r="AC124" s="384"/>
      <c r="AD124" s="384"/>
      <c r="AE124" s="384"/>
      <c r="AF124" s="384"/>
      <c r="AG124" s="384"/>
      <c r="AH124" s="384"/>
      <c r="AI124" s="384"/>
      <c r="AJ124" s="384"/>
      <c r="AK124" s="384"/>
      <c r="AL124" s="384"/>
      <c r="AM124" s="384"/>
      <c r="AN124" s="384"/>
      <c r="AO124" s="384"/>
      <c r="AP124" s="384"/>
      <c r="AQ124" s="384"/>
      <c r="AR124" s="384"/>
      <c r="AS124" s="384"/>
      <c r="AT124" s="384"/>
      <c r="AU124" s="384"/>
      <c r="AV124" s="384"/>
      <c r="AW124" s="384"/>
      <c r="AX124" s="384"/>
      <c r="AY124" s="384"/>
      <c r="AZ124" s="384"/>
      <c r="BA124" s="384"/>
      <c r="BB124" s="384"/>
      <c r="BC124" s="384"/>
      <c r="BD124" s="384"/>
      <c r="BE124" s="384"/>
    </row>
    <row r="125" spans="1:57">
      <c r="A125" s="384"/>
      <c r="B125" s="384"/>
      <c r="C125" s="384"/>
      <c r="D125" s="384"/>
      <c r="E125" s="384"/>
      <c r="F125" s="384"/>
      <c r="G125" s="384"/>
      <c r="H125" s="384"/>
      <c r="I125" s="384"/>
      <c r="J125" s="384"/>
      <c r="K125" s="384"/>
      <c r="L125" s="384"/>
      <c r="M125" s="384"/>
      <c r="N125" s="384"/>
      <c r="O125" s="384"/>
      <c r="P125" s="384"/>
      <c r="Q125" s="384"/>
      <c r="R125" s="384"/>
      <c r="S125" s="384"/>
      <c r="T125" s="384"/>
      <c r="U125" s="384"/>
      <c r="V125" s="384"/>
      <c r="W125" s="384"/>
      <c r="X125" s="384"/>
      <c r="Y125" s="384"/>
      <c r="Z125" s="384"/>
      <c r="AA125" s="384"/>
      <c r="AB125" s="384"/>
      <c r="AC125" s="384"/>
      <c r="AD125" s="384"/>
      <c r="AE125" s="384"/>
      <c r="AF125" s="384"/>
      <c r="AG125" s="384"/>
      <c r="AH125" s="384"/>
      <c r="AI125" s="384"/>
      <c r="AJ125" s="384"/>
      <c r="AK125" s="384"/>
      <c r="AL125" s="384"/>
      <c r="AM125" s="384"/>
      <c r="AN125" s="384"/>
      <c r="AO125" s="384"/>
      <c r="AP125" s="384"/>
      <c r="AQ125" s="384"/>
      <c r="AR125" s="384"/>
      <c r="AS125" s="384"/>
      <c r="AT125" s="384"/>
      <c r="AU125" s="384"/>
      <c r="AV125" s="384"/>
      <c r="AW125" s="384"/>
      <c r="AX125" s="384"/>
      <c r="AY125" s="384"/>
      <c r="AZ125" s="384"/>
      <c r="BA125" s="384"/>
      <c r="BB125" s="384"/>
      <c r="BC125" s="384"/>
      <c r="BD125" s="384"/>
      <c r="BE125" s="384"/>
    </row>
    <row r="126" spans="1:57">
      <c r="A126" s="384"/>
      <c r="B126" s="384"/>
      <c r="C126" s="384"/>
      <c r="D126" s="384"/>
      <c r="E126" s="384"/>
      <c r="F126" s="384"/>
      <c r="G126" s="384"/>
      <c r="H126" s="384"/>
      <c r="I126" s="384"/>
      <c r="J126" s="384"/>
      <c r="K126" s="384"/>
      <c r="L126" s="384"/>
      <c r="M126" s="384"/>
      <c r="N126" s="384"/>
      <c r="O126" s="384"/>
      <c r="P126" s="384"/>
      <c r="Q126" s="384"/>
      <c r="R126" s="384"/>
      <c r="S126" s="384"/>
      <c r="T126" s="384"/>
      <c r="U126" s="384"/>
      <c r="V126" s="384"/>
      <c r="W126" s="384"/>
      <c r="X126" s="384"/>
      <c r="Y126" s="384"/>
      <c r="Z126" s="384"/>
      <c r="AA126" s="384"/>
      <c r="AB126" s="384"/>
      <c r="AC126" s="384"/>
      <c r="AD126" s="384"/>
      <c r="AE126" s="384"/>
      <c r="AF126" s="384"/>
      <c r="AG126" s="384"/>
      <c r="AH126" s="384"/>
      <c r="AI126" s="384"/>
      <c r="AJ126" s="384"/>
      <c r="AK126" s="384"/>
      <c r="AL126" s="384"/>
      <c r="AM126" s="384"/>
      <c r="AN126" s="384"/>
      <c r="AO126" s="384"/>
      <c r="AP126" s="384"/>
      <c r="AQ126" s="384"/>
      <c r="AR126" s="384"/>
      <c r="AS126" s="384"/>
      <c r="AT126" s="384"/>
      <c r="AU126" s="384"/>
      <c r="AV126" s="384"/>
      <c r="AW126" s="384"/>
      <c r="AX126" s="384"/>
      <c r="AY126" s="384"/>
      <c r="AZ126" s="384"/>
      <c r="BA126" s="384"/>
      <c r="BB126" s="384"/>
      <c r="BC126" s="384"/>
      <c r="BD126" s="384"/>
      <c r="BE126" s="384"/>
    </row>
    <row r="127" spans="1:57">
      <c r="A127" s="384"/>
      <c r="B127" s="384"/>
      <c r="C127" s="384"/>
      <c r="D127" s="384"/>
      <c r="E127" s="384"/>
      <c r="F127" s="384"/>
      <c r="G127" s="384"/>
      <c r="H127" s="384"/>
      <c r="I127" s="384"/>
      <c r="J127" s="384"/>
      <c r="K127" s="384"/>
      <c r="L127" s="384"/>
      <c r="M127" s="384"/>
      <c r="N127" s="384"/>
      <c r="O127" s="384"/>
      <c r="P127" s="384"/>
      <c r="Q127" s="384"/>
      <c r="R127" s="384"/>
      <c r="S127" s="384"/>
      <c r="T127" s="384"/>
      <c r="U127" s="384"/>
      <c r="V127" s="384"/>
      <c r="W127" s="384"/>
      <c r="X127" s="384"/>
      <c r="Y127" s="384"/>
      <c r="Z127" s="384"/>
      <c r="AA127" s="384"/>
      <c r="AB127" s="384"/>
      <c r="AC127" s="384"/>
      <c r="AD127" s="384"/>
      <c r="AE127" s="384"/>
      <c r="AF127" s="384"/>
      <c r="AG127" s="384"/>
      <c r="AH127" s="384"/>
      <c r="AI127" s="384"/>
      <c r="AJ127" s="384"/>
      <c r="AK127" s="384"/>
      <c r="AL127" s="384"/>
      <c r="AM127" s="384"/>
      <c r="AN127" s="384"/>
      <c r="AO127" s="384"/>
      <c r="AP127" s="384"/>
      <c r="AQ127" s="384"/>
      <c r="AR127" s="384"/>
      <c r="AS127" s="384"/>
      <c r="AT127" s="384"/>
      <c r="AU127" s="384"/>
      <c r="AV127" s="384"/>
      <c r="AW127" s="384"/>
      <c r="AX127" s="384"/>
      <c r="AY127" s="384"/>
      <c r="AZ127" s="384"/>
      <c r="BA127" s="384"/>
      <c r="BB127" s="384"/>
      <c r="BC127" s="384"/>
      <c r="BD127" s="384"/>
      <c r="BE127" s="384"/>
    </row>
    <row r="128" spans="1:57">
      <c r="A128" s="384"/>
      <c r="B128" s="384"/>
      <c r="C128" s="384"/>
      <c r="D128" s="384"/>
      <c r="E128" s="384"/>
      <c r="F128" s="384"/>
      <c r="G128" s="384"/>
      <c r="H128" s="384"/>
      <c r="I128" s="384"/>
      <c r="J128" s="384"/>
      <c r="K128" s="384"/>
      <c r="L128" s="384"/>
      <c r="M128" s="384"/>
      <c r="N128" s="384"/>
      <c r="O128" s="384"/>
      <c r="P128" s="384"/>
      <c r="Q128" s="384"/>
      <c r="R128" s="384"/>
      <c r="S128" s="384"/>
      <c r="T128" s="384"/>
      <c r="U128" s="384"/>
      <c r="V128" s="384"/>
      <c r="W128" s="384"/>
      <c r="X128" s="384"/>
      <c r="Y128" s="384"/>
      <c r="Z128" s="384"/>
      <c r="AA128" s="384"/>
      <c r="AB128" s="384"/>
      <c r="AC128" s="384"/>
      <c r="AD128" s="384"/>
      <c r="AE128" s="384"/>
      <c r="AF128" s="384"/>
      <c r="AG128" s="384"/>
      <c r="AH128" s="384"/>
      <c r="AI128" s="384"/>
      <c r="AJ128" s="384"/>
      <c r="AK128" s="384"/>
      <c r="AL128" s="384"/>
      <c r="AM128" s="384"/>
      <c r="AN128" s="384"/>
      <c r="AO128" s="384"/>
      <c r="AP128" s="384"/>
      <c r="AQ128" s="384"/>
      <c r="AR128" s="384"/>
      <c r="AS128" s="384"/>
      <c r="AT128" s="384"/>
      <c r="AU128" s="384"/>
      <c r="AV128" s="384"/>
      <c r="AW128" s="384"/>
      <c r="AX128" s="384"/>
      <c r="AY128" s="384"/>
      <c r="AZ128" s="384"/>
      <c r="BA128" s="384"/>
      <c r="BB128" s="384"/>
      <c r="BC128" s="384"/>
      <c r="BD128" s="384"/>
      <c r="BE128" s="384"/>
    </row>
    <row r="129" spans="1:57">
      <c r="A129" s="384"/>
      <c r="B129" s="384"/>
      <c r="C129" s="384"/>
      <c r="D129" s="384"/>
      <c r="E129" s="384"/>
      <c r="F129" s="384"/>
      <c r="G129" s="384"/>
      <c r="H129" s="384"/>
      <c r="I129" s="384"/>
      <c r="J129" s="384"/>
      <c r="K129" s="384"/>
      <c r="L129" s="384"/>
      <c r="M129" s="384"/>
      <c r="N129" s="384"/>
      <c r="O129" s="384"/>
      <c r="P129" s="384"/>
      <c r="Q129" s="384"/>
      <c r="R129" s="384"/>
      <c r="S129" s="384"/>
      <c r="T129" s="384"/>
      <c r="U129" s="384"/>
      <c r="V129" s="384"/>
      <c r="W129" s="384"/>
      <c r="X129" s="384"/>
      <c r="Y129" s="384"/>
      <c r="Z129" s="384"/>
      <c r="AA129" s="384"/>
      <c r="AB129" s="384"/>
      <c r="AC129" s="384"/>
      <c r="AD129" s="384"/>
      <c r="AE129" s="384"/>
      <c r="AF129" s="384"/>
      <c r="AG129" s="384"/>
      <c r="AH129" s="384"/>
      <c r="AI129" s="384"/>
      <c r="AJ129" s="384"/>
      <c r="AK129" s="384"/>
      <c r="AL129" s="384"/>
      <c r="AM129" s="384"/>
      <c r="AN129" s="384"/>
      <c r="AO129" s="384"/>
      <c r="AP129" s="384"/>
      <c r="AQ129" s="384"/>
      <c r="AR129" s="384"/>
      <c r="AS129" s="384"/>
      <c r="AT129" s="384"/>
      <c r="AU129" s="384"/>
      <c r="AV129" s="384"/>
      <c r="AW129" s="384"/>
      <c r="AX129" s="384"/>
      <c r="AY129" s="384"/>
      <c r="AZ129" s="384"/>
      <c r="BA129" s="384"/>
      <c r="BB129" s="384"/>
      <c r="BC129" s="384"/>
      <c r="BD129" s="384"/>
      <c r="BE129" s="384"/>
    </row>
    <row r="130" spans="1:57">
      <c r="A130" s="384"/>
      <c r="B130" s="384"/>
      <c r="C130" s="384"/>
      <c r="D130" s="384"/>
      <c r="E130" s="384"/>
      <c r="F130" s="384"/>
      <c r="G130" s="384"/>
      <c r="H130" s="384"/>
      <c r="I130" s="384"/>
      <c r="J130" s="384"/>
      <c r="K130" s="384"/>
      <c r="L130" s="384"/>
      <c r="M130" s="384"/>
      <c r="N130" s="384"/>
      <c r="O130" s="384"/>
      <c r="P130" s="384"/>
      <c r="Q130" s="384"/>
      <c r="R130" s="384"/>
      <c r="S130" s="384"/>
      <c r="T130" s="384"/>
      <c r="U130" s="384"/>
      <c r="V130" s="384"/>
      <c r="W130" s="384"/>
      <c r="X130" s="384"/>
      <c r="Y130" s="384"/>
      <c r="Z130" s="384"/>
      <c r="AA130" s="384"/>
      <c r="AB130" s="384"/>
      <c r="AC130" s="384"/>
      <c r="AD130" s="384"/>
      <c r="AE130" s="384"/>
      <c r="AF130" s="384"/>
      <c r="AG130" s="384"/>
      <c r="AH130" s="384"/>
      <c r="AI130" s="384"/>
      <c r="AJ130" s="384"/>
      <c r="AK130" s="384"/>
      <c r="AL130" s="384"/>
      <c r="AM130" s="384"/>
      <c r="AN130" s="384"/>
      <c r="AO130" s="384"/>
      <c r="AP130" s="384"/>
      <c r="AQ130" s="384"/>
      <c r="AR130" s="384"/>
      <c r="AS130" s="384"/>
      <c r="AT130" s="384"/>
      <c r="AU130" s="384"/>
      <c r="AV130" s="384"/>
      <c r="AW130" s="384"/>
      <c r="AX130" s="384"/>
      <c r="AY130" s="384"/>
      <c r="AZ130" s="384"/>
      <c r="BA130" s="384"/>
      <c r="BB130" s="384"/>
      <c r="BC130" s="384"/>
      <c r="BD130" s="384"/>
      <c r="BE130" s="384"/>
    </row>
    <row r="131" spans="1:57">
      <c r="A131" s="384"/>
      <c r="B131" s="384"/>
      <c r="C131" s="384"/>
      <c r="D131" s="384"/>
      <c r="E131" s="384"/>
      <c r="F131" s="384"/>
      <c r="G131" s="384"/>
      <c r="H131" s="384"/>
      <c r="I131" s="384"/>
      <c r="J131" s="384"/>
      <c r="K131" s="384"/>
      <c r="L131" s="384"/>
      <c r="M131" s="384"/>
      <c r="N131" s="384"/>
      <c r="O131" s="384"/>
      <c r="P131" s="384"/>
      <c r="Q131" s="384"/>
      <c r="R131" s="384"/>
      <c r="S131" s="384"/>
      <c r="T131" s="384"/>
      <c r="U131" s="384"/>
      <c r="V131" s="384"/>
      <c r="W131" s="384"/>
      <c r="X131" s="384"/>
      <c r="Y131" s="384"/>
      <c r="Z131" s="384"/>
      <c r="AA131" s="384"/>
      <c r="AB131" s="384"/>
      <c r="AC131" s="384"/>
      <c r="AD131" s="384"/>
      <c r="AE131" s="384"/>
      <c r="AF131" s="384"/>
      <c r="AG131" s="384"/>
      <c r="AH131" s="384"/>
      <c r="AI131" s="384"/>
      <c r="AJ131" s="384"/>
      <c r="AK131" s="384"/>
      <c r="AL131" s="384"/>
      <c r="AM131" s="384"/>
      <c r="AN131" s="384"/>
      <c r="AO131" s="384"/>
      <c r="AP131" s="384"/>
      <c r="AQ131" s="384"/>
      <c r="AR131" s="384"/>
      <c r="AS131" s="384"/>
      <c r="AT131" s="384"/>
      <c r="AU131" s="384"/>
      <c r="AV131" s="384"/>
      <c r="AW131" s="384"/>
      <c r="AX131" s="384"/>
      <c r="AY131" s="384"/>
      <c r="AZ131" s="384"/>
      <c r="BA131" s="384"/>
      <c r="BB131" s="384"/>
      <c r="BC131" s="384"/>
      <c r="BD131" s="384"/>
      <c r="BE131" s="384"/>
    </row>
    <row r="132" spans="1:57">
      <c r="A132" s="384"/>
      <c r="B132" s="384"/>
      <c r="C132" s="384"/>
      <c r="D132" s="384"/>
      <c r="E132" s="384"/>
      <c r="F132" s="384"/>
      <c r="G132" s="384"/>
      <c r="H132" s="384"/>
      <c r="I132" s="384"/>
      <c r="J132" s="384"/>
      <c r="K132" s="384"/>
      <c r="L132" s="384"/>
      <c r="M132" s="384"/>
      <c r="N132" s="384"/>
      <c r="O132" s="384"/>
      <c r="P132" s="384"/>
      <c r="Q132" s="384"/>
      <c r="R132" s="384"/>
      <c r="S132" s="384"/>
      <c r="T132" s="384"/>
      <c r="U132" s="384"/>
      <c r="V132" s="384"/>
      <c r="W132" s="384"/>
      <c r="X132" s="384"/>
      <c r="Y132" s="384"/>
      <c r="Z132" s="384"/>
      <c r="AA132" s="384"/>
      <c r="AB132" s="384"/>
      <c r="AC132" s="384"/>
      <c r="AD132" s="384"/>
      <c r="AE132" s="384"/>
      <c r="AF132" s="384"/>
      <c r="AG132" s="384"/>
      <c r="AH132" s="384"/>
      <c r="AI132" s="384"/>
      <c r="AJ132" s="384"/>
      <c r="AK132" s="384"/>
      <c r="AL132" s="384"/>
      <c r="AM132" s="384"/>
      <c r="AN132" s="384"/>
      <c r="AO132" s="384"/>
      <c r="AP132" s="384"/>
      <c r="AQ132" s="384"/>
      <c r="AR132" s="384"/>
      <c r="AS132" s="384"/>
      <c r="AT132" s="384"/>
      <c r="AU132" s="384"/>
      <c r="AV132" s="384"/>
      <c r="AW132" s="384"/>
      <c r="AX132" s="384"/>
      <c r="AY132" s="384"/>
      <c r="AZ132" s="384"/>
      <c r="BA132" s="384"/>
      <c r="BB132" s="384"/>
      <c r="BC132" s="384"/>
      <c r="BD132" s="384"/>
      <c r="BE132" s="384"/>
    </row>
    <row r="133" spans="1:57">
      <c r="A133" s="384"/>
      <c r="B133" s="384"/>
      <c r="C133" s="384"/>
      <c r="D133" s="384"/>
      <c r="E133" s="384"/>
      <c r="F133" s="384"/>
      <c r="G133" s="384"/>
      <c r="H133" s="384"/>
      <c r="I133" s="384"/>
      <c r="J133" s="384"/>
      <c r="K133" s="384"/>
      <c r="L133" s="384"/>
      <c r="M133" s="384"/>
      <c r="N133" s="384"/>
      <c r="O133" s="384"/>
      <c r="P133" s="384"/>
      <c r="Q133" s="384"/>
      <c r="R133" s="384"/>
      <c r="S133" s="384"/>
      <c r="T133" s="384"/>
      <c r="U133" s="384"/>
      <c r="V133" s="384"/>
      <c r="W133" s="384"/>
      <c r="X133" s="384"/>
      <c r="Y133" s="384"/>
      <c r="Z133" s="384"/>
      <c r="AA133" s="384"/>
      <c r="AB133" s="384"/>
      <c r="AC133" s="384"/>
      <c r="AD133" s="384"/>
      <c r="AE133" s="384"/>
      <c r="AF133" s="384"/>
      <c r="AG133" s="384"/>
      <c r="AH133" s="384"/>
      <c r="AI133" s="384"/>
      <c r="AJ133" s="384"/>
      <c r="AK133" s="384"/>
      <c r="AL133" s="384"/>
      <c r="AM133" s="384"/>
      <c r="AN133" s="384"/>
      <c r="AO133" s="384"/>
      <c r="AP133" s="384"/>
      <c r="AQ133" s="384"/>
      <c r="AR133" s="384"/>
      <c r="AS133" s="384"/>
      <c r="AT133" s="384"/>
      <c r="AU133" s="384"/>
      <c r="AV133" s="384"/>
      <c r="AW133" s="384"/>
      <c r="AX133" s="384"/>
      <c r="AY133" s="384"/>
      <c r="AZ133" s="384"/>
      <c r="BA133" s="384"/>
      <c r="BB133" s="384"/>
      <c r="BC133" s="384"/>
      <c r="BD133" s="384"/>
      <c r="BE133" s="384"/>
    </row>
    <row r="134" spans="1:57">
      <c r="A134" s="384"/>
      <c r="B134" s="384"/>
      <c r="C134" s="384"/>
      <c r="D134" s="384"/>
      <c r="E134" s="384"/>
      <c r="F134" s="384"/>
      <c r="G134" s="384"/>
      <c r="H134" s="384"/>
      <c r="I134" s="384"/>
      <c r="J134" s="384"/>
      <c r="K134" s="384"/>
      <c r="L134" s="384"/>
      <c r="M134" s="384"/>
      <c r="N134" s="384"/>
      <c r="O134" s="384"/>
      <c r="P134" s="384"/>
      <c r="Q134" s="384"/>
      <c r="R134" s="384"/>
      <c r="S134" s="384"/>
      <c r="T134" s="384"/>
      <c r="U134" s="384"/>
      <c r="V134" s="384"/>
      <c r="W134" s="384"/>
      <c r="X134" s="384"/>
      <c r="Y134" s="384"/>
      <c r="Z134" s="384"/>
      <c r="AA134" s="384"/>
      <c r="AB134" s="384"/>
      <c r="AC134" s="384"/>
      <c r="AD134" s="384"/>
      <c r="AE134" s="384"/>
      <c r="AF134" s="384"/>
      <c r="AG134" s="384"/>
      <c r="AH134" s="384"/>
      <c r="AI134" s="384"/>
      <c r="AJ134" s="384"/>
      <c r="AK134" s="384"/>
      <c r="AL134" s="384"/>
      <c r="AM134" s="384"/>
      <c r="AN134" s="384"/>
      <c r="AO134" s="384"/>
      <c r="AP134" s="384"/>
      <c r="AQ134" s="384"/>
      <c r="AR134" s="384"/>
      <c r="AS134" s="384"/>
      <c r="AT134" s="384"/>
      <c r="AU134" s="384"/>
      <c r="AV134" s="384"/>
      <c r="AW134" s="384"/>
      <c r="AX134" s="384"/>
      <c r="AY134" s="384"/>
      <c r="AZ134" s="384"/>
      <c r="BA134" s="384"/>
      <c r="BB134" s="384"/>
      <c r="BC134" s="384"/>
      <c r="BD134" s="384"/>
      <c r="BE134" s="384"/>
    </row>
    <row r="135" spans="1:57">
      <c r="A135" s="384"/>
      <c r="B135" s="384"/>
      <c r="C135" s="384"/>
      <c r="D135" s="384"/>
      <c r="E135" s="384"/>
      <c r="F135" s="384"/>
      <c r="G135" s="384"/>
      <c r="H135" s="384"/>
      <c r="I135" s="384"/>
      <c r="J135" s="384"/>
      <c r="K135" s="384"/>
      <c r="L135" s="384"/>
      <c r="M135" s="384"/>
      <c r="N135" s="384"/>
      <c r="O135" s="384"/>
      <c r="P135" s="384"/>
      <c r="Q135" s="384"/>
      <c r="R135" s="384"/>
      <c r="S135" s="384"/>
      <c r="T135" s="384"/>
      <c r="U135" s="384"/>
      <c r="V135" s="384"/>
      <c r="W135" s="384"/>
      <c r="X135" s="384"/>
      <c r="Y135" s="384"/>
      <c r="Z135" s="384"/>
      <c r="AA135" s="384"/>
      <c r="AB135" s="384"/>
      <c r="AC135" s="384"/>
      <c r="AD135" s="384"/>
      <c r="AE135" s="384"/>
      <c r="AF135" s="384"/>
      <c r="AG135" s="384"/>
      <c r="AH135" s="384"/>
      <c r="AI135" s="384"/>
      <c r="AJ135" s="384"/>
      <c r="AK135" s="384"/>
      <c r="AL135" s="384"/>
      <c r="AM135" s="384"/>
      <c r="AN135" s="384"/>
      <c r="AO135" s="384"/>
      <c r="AP135" s="384"/>
      <c r="AQ135" s="384"/>
      <c r="AR135" s="384"/>
      <c r="AS135" s="384"/>
      <c r="AT135" s="384"/>
      <c r="AU135" s="384"/>
      <c r="AV135" s="384"/>
      <c r="AW135" s="384"/>
      <c r="AX135" s="384"/>
      <c r="AY135" s="384"/>
      <c r="AZ135" s="384"/>
      <c r="BA135" s="384"/>
      <c r="BB135" s="384"/>
      <c r="BC135" s="384"/>
      <c r="BD135" s="384"/>
      <c r="BE135" s="384"/>
    </row>
    <row r="136" spans="1:57">
      <c r="A136" s="384"/>
      <c r="B136" s="384"/>
      <c r="C136" s="384"/>
      <c r="D136" s="384"/>
      <c r="E136" s="384"/>
      <c r="F136" s="384"/>
      <c r="G136" s="384"/>
      <c r="H136" s="384"/>
      <c r="I136" s="384"/>
      <c r="J136" s="384"/>
      <c r="K136" s="384"/>
      <c r="L136" s="384"/>
      <c r="M136" s="384"/>
      <c r="N136" s="384"/>
      <c r="O136" s="384"/>
      <c r="P136" s="384"/>
      <c r="Q136" s="384"/>
      <c r="R136" s="384"/>
      <c r="S136" s="384"/>
      <c r="T136" s="384"/>
      <c r="U136" s="384"/>
      <c r="V136" s="384"/>
      <c r="W136" s="384"/>
      <c r="X136" s="384"/>
      <c r="Y136" s="384"/>
      <c r="Z136" s="384"/>
      <c r="AA136" s="384"/>
      <c r="AB136" s="384"/>
      <c r="AC136" s="384"/>
      <c r="AD136" s="384"/>
      <c r="AE136" s="384"/>
      <c r="AF136" s="384"/>
      <c r="AG136" s="384"/>
      <c r="AH136" s="384"/>
      <c r="AI136" s="384"/>
      <c r="AJ136" s="384"/>
      <c r="AK136" s="384"/>
      <c r="AL136" s="384"/>
      <c r="AM136" s="384"/>
      <c r="AN136" s="384"/>
      <c r="AO136" s="384"/>
      <c r="AP136" s="384"/>
      <c r="AQ136" s="384"/>
      <c r="AR136" s="384"/>
      <c r="AS136" s="384"/>
      <c r="AT136" s="384"/>
      <c r="AU136" s="384"/>
      <c r="AV136" s="384"/>
      <c r="AW136" s="384"/>
      <c r="AX136" s="384"/>
      <c r="AY136" s="384"/>
      <c r="AZ136" s="384"/>
      <c r="BA136" s="384"/>
      <c r="BB136" s="384"/>
      <c r="BC136" s="384"/>
      <c r="BD136" s="384"/>
      <c r="BE136" s="384"/>
    </row>
    <row r="137" spans="1:57">
      <c r="A137" s="384"/>
      <c r="B137" s="384"/>
      <c r="C137" s="384"/>
      <c r="D137" s="384"/>
      <c r="E137" s="384"/>
      <c r="F137" s="384"/>
      <c r="G137" s="384"/>
      <c r="H137" s="384"/>
      <c r="I137" s="384"/>
      <c r="J137" s="384"/>
      <c r="K137" s="384"/>
      <c r="L137" s="384"/>
      <c r="M137" s="384"/>
      <c r="N137" s="384"/>
      <c r="O137" s="384"/>
      <c r="P137" s="384"/>
      <c r="Q137" s="384"/>
      <c r="R137" s="384"/>
      <c r="S137" s="384"/>
      <c r="T137" s="384"/>
      <c r="U137" s="384"/>
      <c r="V137" s="384"/>
      <c r="W137" s="384"/>
      <c r="X137" s="384"/>
      <c r="Y137" s="384"/>
      <c r="Z137" s="384"/>
      <c r="AA137" s="384"/>
      <c r="AB137" s="384"/>
      <c r="AC137" s="384"/>
      <c r="AD137" s="384"/>
      <c r="AE137" s="384"/>
      <c r="AF137" s="384"/>
      <c r="AG137" s="384"/>
      <c r="AH137" s="384"/>
      <c r="AI137" s="384"/>
      <c r="AJ137" s="384"/>
      <c r="AK137" s="384"/>
      <c r="AL137" s="384"/>
      <c r="AM137" s="384"/>
      <c r="AN137" s="384"/>
      <c r="AO137" s="384"/>
      <c r="AP137" s="384"/>
      <c r="AQ137" s="384"/>
      <c r="AR137" s="384"/>
      <c r="AS137" s="384"/>
      <c r="AT137" s="384"/>
      <c r="AU137" s="384"/>
      <c r="AV137" s="384"/>
      <c r="AW137" s="384"/>
      <c r="AX137" s="384"/>
      <c r="AY137" s="384"/>
      <c r="AZ137" s="384"/>
      <c r="BA137" s="384"/>
      <c r="BB137" s="384"/>
      <c r="BC137" s="384"/>
      <c r="BD137" s="384"/>
      <c r="BE137" s="384"/>
    </row>
    <row r="138" spans="1:57">
      <c r="A138" s="384"/>
      <c r="B138" s="384"/>
      <c r="C138" s="384"/>
      <c r="D138" s="384"/>
      <c r="E138" s="384"/>
      <c r="F138" s="384"/>
      <c r="G138" s="384"/>
      <c r="H138" s="384"/>
      <c r="I138" s="384"/>
      <c r="J138" s="384"/>
      <c r="K138" s="384"/>
      <c r="L138" s="384"/>
      <c r="M138" s="384"/>
      <c r="N138" s="384"/>
      <c r="O138" s="384"/>
      <c r="P138" s="384"/>
      <c r="Q138" s="384"/>
      <c r="R138" s="384"/>
      <c r="S138" s="384"/>
      <c r="T138" s="384"/>
      <c r="U138" s="384"/>
      <c r="V138" s="384"/>
      <c r="W138" s="384"/>
      <c r="X138" s="384"/>
      <c r="Y138" s="384"/>
      <c r="Z138" s="384"/>
      <c r="AA138" s="384"/>
      <c r="AB138" s="384"/>
      <c r="AC138" s="384"/>
      <c r="AD138" s="384"/>
      <c r="AE138" s="384"/>
      <c r="AF138" s="384"/>
      <c r="AG138" s="384"/>
      <c r="AH138" s="384"/>
      <c r="AI138" s="384"/>
      <c r="AJ138" s="384"/>
      <c r="AK138" s="384"/>
      <c r="AL138" s="384"/>
      <c r="AM138" s="384"/>
      <c r="AN138" s="384"/>
      <c r="AO138" s="384"/>
      <c r="AP138" s="384"/>
      <c r="AQ138" s="384"/>
      <c r="AR138" s="384"/>
      <c r="AS138" s="384"/>
      <c r="AT138" s="384"/>
      <c r="AU138" s="384"/>
      <c r="AV138" s="384"/>
      <c r="AW138" s="384"/>
      <c r="AX138" s="384"/>
      <c r="AY138" s="384"/>
      <c r="AZ138" s="384"/>
      <c r="BA138" s="384"/>
      <c r="BB138" s="384"/>
      <c r="BC138" s="384"/>
      <c r="BD138" s="384"/>
      <c r="BE138" s="384"/>
    </row>
    <row r="139" spans="1:57">
      <c r="A139" s="384"/>
      <c r="B139" s="384"/>
      <c r="C139" s="384"/>
      <c r="D139" s="384"/>
      <c r="E139" s="384"/>
      <c r="F139" s="384"/>
      <c r="G139" s="384"/>
      <c r="H139" s="384"/>
      <c r="I139" s="384"/>
      <c r="J139" s="384"/>
      <c r="K139" s="384"/>
      <c r="L139" s="384"/>
      <c r="M139" s="384"/>
      <c r="N139" s="384"/>
      <c r="O139" s="384"/>
      <c r="P139" s="384"/>
      <c r="Q139" s="384"/>
      <c r="R139" s="384"/>
      <c r="S139" s="384"/>
      <c r="T139" s="384"/>
      <c r="U139" s="384"/>
      <c r="V139" s="384"/>
      <c r="W139" s="384"/>
      <c r="X139" s="384"/>
      <c r="Y139" s="384"/>
      <c r="Z139" s="384"/>
      <c r="AA139" s="384"/>
      <c r="AB139" s="384"/>
      <c r="AC139" s="384"/>
      <c r="AD139" s="384"/>
      <c r="AE139" s="384"/>
      <c r="AF139" s="384"/>
      <c r="AG139" s="384"/>
      <c r="AH139" s="384"/>
      <c r="AI139" s="384"/>
      <c r="AJ139" s="384"/>
      <c r="AK139" s="384"/>
      <c r="AL139" s="384"/>
      <c r="AM139" s="384"/>
      <c r="AN139" s="384"/>
      <c r="AO139" s="384"/>
      <c r="AP139" s="384"/>
      <c r="AQ139" s="384"/>
      <c r="AR139" s="384"/>
      <c r="AS139" s="384"/>
      <c r="AT139" s="384"/>
      <c r="AU139" s="384"/>
      <c r="AV139" s="384"/>
      <c r="AW139" s="384"/>
      <c r="AX139" s="384"/>
      <c r="AY139" s="384"/>
      <c r="AZ139" s="384"/>
      <c r="BA139" s="384"/>
      <c r="BB139" s="384"/>
      <c r="BC139" s="384"/>
      <c r="BD139" s="384"/>
      <c r="BE139" s="384"/>
    </row>
    <row r="140" spans="1:57">
      <c r="A140" s="384"/>
      <c r="B140" s="384"/>
      <c r="C140" s="384"/>
      <c r="D140" s="384"/>
      <c r="E140" s="384"/>
      <c r="F140" s="384"/>
      <c r="G140" s="384"/>
      <c r="H140" s="384"/>
      <c r="I140" s="384"/>
      <c r="J140" s="384"/>
      <c r="K140" s="384"/>
      <c r="L140" s="384"/>
      <c r="M140" s="384"/>
      <c r="N140" s="384"/>
      <c r="O140" s="384"/>
      <c r="P140" s="384"/>
      <c r="Q140" s="384"/>
      <c r="R140" s="384"/>
      <c r="S140" s="384"/>
      <c r="T140" s="384"/>
      <c r="U140" s="384"/>
      <c r="V140" s="384"/>
      <c r="W140" s="384"/>
      <c r="X140" s="384"/>
      <c r="Y140" s="384"/>
      <c r="Z140" s="384"/>
      <c r="AA140" s="384"/>
      <c r="AB140" s="384"/>
      <c r="AC140" s="384"/>
      <c r="AD140" s="384"/>
      <c r="AE140" s="384"/>
      <c r="AF140" s="384"/>
      <c r="AG140" s="384"/>
      <c r="AH140" s="384"/>
      <c r="AI140" s="384"/>
      <c r="AJ140" s="384"/>
      <c r="AK140" s="384"/>
      <c r="AL140" s="384"/>
      <c r="AM140" s="384"/>
      <c r="AN140" s="384"/>
      <c r="AO140" s="384"/>
      <c r="AP140" s="384"/>
      <c r="AQ140" s="384"/>
      <c r="AR140" s="384"/>
      <c r="AS140" s="384"/>
      <c r="AT140" s="384"/>
      <c r="AU140" s="384"/>
      <c r="AV140" s="384"/>
      <c r="AW140" s="384"/>
      <c r="AX140" s="384"/>
      <c r="AY140" s="384"/>
      <c r="AZ140" s="384"/>
      <c r="BA140" s="384"/>
      <c r="BB140" s="384"/>
      <c r="BC140" s="384"/>
      <c r="BD140" s="384"/>
      <c r="BE140" s="384"/>
    </row>
    <row r="141" spans="1:57">
      <c r="A141" s="384"/>
      <c r="B141" s="384"/>
      <c r="C141" s="384"/>
      <c r="D141" s="384"/>
      <c r="E141" s="384"/>
      <c r="F141" s="384"/>
      <c r="G141" s="384"/>
      <c r="H141" s="384"/>
      <c r="I141" s="384"/>
      <c r="J141" s="384"/>
      <c r="K141" s="384"/>
      <c r="L141" s="384"/>
      <c r="M141" s="384"/>
      <c r="N141" s="384"/>
      <c r="O141" s="384"/>
      <c r="P141" s="384"/>
      <c r="Q141" s="384"/>
      <c r="R141" s="384"/>
      <c r="S141" s="384"/>
      <c r="T141" s="384"/>
      <c r="U141" s="384"/>
      <c r="V141" s="384"/>
      <c r="W141" s="384"/>
      <c r="X141" s="384"/>
      <c r="Y141" s="384"/>
      <c r="Z141" s="384"/>
      <c r="AA141" s="384"/>
      <c r="AB141" s="384"/>
      <c r="AC141" s="384"/>
      <c r="AD141" s="384"/>
      <c r="AE141" s="384"/>
      <c r="AF141" s="384"/>
      <c r="AG141" s="384"/>
      <c r="AH141" s="384"/>
      <c r="AI141" s="384"/>
      <c r="AJ141" s="384"/>
      <c r="AK141" s="384"/>
      <c r="AL141" s="384"/>
      <c r="AM141" s="384"/>
      <c r="AN141" s="384"/>
      <c r="AO141" s="384"/>
      <c r="AP141" s="384"/>
      <c r="AQ141" s="384"/>
      <c r="AR141" s="384"/>
      <c r="AS141" s="384"/>
      <c r="AT141" s="384"/>
      <c r="AU141" s="384"/>
      <c r="AV141" s="384"/>
      <c r="AW141" s="384"/>
      <c r="AX141" s="384"/>
      <c r="AY141" s="384"/>
      <c r="AZ141" s="384"/>
      <c r="BA141" s="384"/>
      <c r="BB141" s="384"/>
      <c r="BC141" s="384"/>
      <c r="BD141" s="384"/>
      <c r="BE141" s="384"/>
    </row>
    <row r="142" spans="1:57">
      <c r="A142" s="384"/>
      <c r="B142" s="384"/>
      <c r="C142" s="384"/>
      <c r="D142" s="384"/>
      <c r="E142" s="384"/>
      <c r="F142" s="384"/>
      <c r="G142" s="384"/>
      <c r="H142" s="384"/>
      <c r="I142" s="384"/>
      <c r="J142" s="384"/>
      <c r="K142" s="384"/>
      <c r="L142" s="384"/>
      <c r="M142" s="384"/>
      <c r="N142" s="384"/>
      <c r="O142" s="384"/>
      <c r="P142" s="384"/>
      <c r="Q142" s="384"/>
      <c r="R142" s="384"/>
      <c r="S142" s="384"/>
      <c r="T142" s="384"/>
      <c r="U142" s="384"/>
      <c r="V142" s="384"/>
      <c r="W142" s="384"/>
      <c r="X142" s="384"/>
      <c r="Y142" s="384"/>
      <c r="Z142" s="384"/>
      <c r="AA142" s="384"/>
      <c r="AB142" s="384"/>
      <c r="AC142" s="384"/>
      <c r="AD142" s="384"/>
      <c r="AE142" s="384"/>
      <c r="AF142" s="384"/>
      <c r="AG142" s="384"/>
      <c r="AH142" s="384"/>
      <c r="AI142" s="384"/>
      <c r="AJ142" s="384"/>
      <c r="AK142" s="384"/>
      <c r="AL142" s="384"/>
      <c r="AM142" s="384"/>
      <c r="AN142" s="384"/>
      <c r="AO142" s="384"/>
      <c r="AP142" s="384"/>
      <c r="AQ142" s="384"/>
      <c r="AR142" s="384"/>
      <c r="AS142" s="384"/>
      <c r="AT142" s="384"/>
      <c r="AU142" s="384"/>
      <c r="AV142" s="384"/>
      <c r="AW142" s="384"/>
      <c r="AX142" s="384"/>
      <c r="AY142" s="384"/>
      <c r="AZ142" s="384"/>
      <c r="BA142" s="384"/>
      <c r="BB142" s="384"/>
      <c r="BC142" s="384"/>
      <c r="BD142" s="384"/>
      <c r="BE142" s="384"/>
    </row>
    <row r="143" spans="1:57">
      <c r="A143" s="384"/>
      <c r="B143" s="384"/>
      <c r="C143" s="384"/>
      <c r="D143" s="384"/>
      <c r="E143" s="384"/>
      <c r="F143" s="384"/>
      <c r="G143" s="384"/>
      <c r="H143" s="384"/>
      <c r="I143" s="384"/>
      <c r="J143" s="384"/>
      <c r="K143" s="384"/>
      <c r="L143" s="384"/>
      <c r="M143" s="384"/>
      <c r="N143" s="384"/>
      <c r="O143" s="384"/>
      <c r="P143" s="384"/>
      <c r="Q143" s="384"/>
      <c r="R143" s="384"/>
      <c r="S143" s="384"/>
      <c r="T143" s="384"/>
      <c r="U143" s="384"/>
      <c r="V143" s="384"/>
      <c r="W143" s="384"/>
      <c r="X143" s="384"/>
      <c r="Y143" s="384"/>
      <c r="Z143" s="384"/>
      <c r="AA143" s="384"/>
      <c r="AB143" s="384"/>
      <c r="AC143" s="384"/>
      <c r="AD143" s="384"/>
      <c r="AE143" s="384"/>
      <c r="AF143" s="384"/>
      <c r="AG143" s="384"/>
      <c r="AH143" s="384"/>
      <c r="AI143" s="384"/>
      <c r="AJ143" s="384"/>
      <c r="AK143" s="384"/>
      <c r="AL143" s="384"/>
      <c r="AM143" s="384"/>
      <c r="AN143" s="384"/>
      <c r="AO143" s="384"/>
      <c r="AP143" s="384"/>
      <c r="AQ143" s="384"/>
      <c r="AR143" s="384"/>
      <c r="AS143" s="384"/>
      <c r="AT143" s="384"/>
      <c r="AU143" s="384"/>
      <c r="AV143" s="384"/>
      <c r="AW143" s="384"/>
      <c r="AX143" s="384"/>
      <c r="AY143" s="384"/>
      <c r="AZ143" s="384"/>
      <c r="BA143" s="384"/>
      <c r="BB143" s="384"/>
      <c r="BC143" s="384"/>
      <c r="BD143" s="384"/>
      <c r="BE143" s="384"/>
    </row>
    <row r="144" spans="1:57">
      <c r="A144" s="384"/>
      <c r="B144" s="384"/>
      <c r="C144" s="384"/>
      <c r="D144" s="384"/>
      <c r="E144" s="384"/>
      <c r="F144" s="384"/>
      <c r="G144" s="384"/>
      <c r="H144" s="384"/>
      <c r="I144" s="384"/>
      <c r="J144" s="384"/>
      <c r="K144" s="384"/>
      <c r="L144" s="384"/>
      <c r="M144" s="384"/>
      <c r="N144" s="384"/>
      <c r="O144" s="384"/>
      <c r="P144" s="384"/>
      <c r="Q144" s="384"/>
      <c r="R144" s="384"/>
      <c r="S144" s="384"/>
      <c r="T144" s="384"/>
      <c r="U144" s="384"/>
      <c r="V144" s="384"/>
      <c r="W144" s="384"/>
      <c r="X144" s="384"/>
      <c r="Y144" s="384"/>
      <c r="Z144" s="384"/>
      <c r="AA144" s="384"/>
      <c r="AB144" s="384"/>
      <c r="AC144" s="384"/>
      <c r="AD144" s="384"/>
      <c r="AE144" s="384"/>
      <c r="AF144" s="384"/>
      <c r="AG144" s="384"/>
      <c r="AH144" s="384"/>
      <c r="AI144" s="384"/>
      <c r="AJ144" s="384"/>
      <c r="AK144" s="384"/>
      <c r="AL144" s="384"/>
      <c r="AM144" s="384"/>
      <c r="AN144" s="384"/>
      <c r="AO144" s="384"/>
      <c r="AP144" s="384"/>
      <c r="AQ144" s="384"/>
      <c r="AR144" s="384"/>
      <c r="AS144" s="384"/>
      <c r="AT144" s="384"/>
      <c r="AU144" s="384"/>
      <c r="AV144" s="384"/>
      <c r="AW144" s="384"/>
      <c r="AX144" s="384"/>
      <c r="AY144" s="384"/>
      <c r="AZ144" s="384"/>
      <c r="BA144" s="384"/>
      <c r="BB144" s="384"/>
      <c r="BC144" s="384"/>
      <c r="BD144" s="384"/>
      <c r="BE144" s="384"/>
    </row>
    <row r="145" spans="1:57">
      <c r="A145" s="384"/>
      <c r="B145" s="384"/>
      <c r="C145" s="384"/>
      <c r="D145" s="384"/>
      <c r="E145" s="384"/>
      <c r="F145" s="384"/>
      <c r="G145" s="384"/>
      <c r="H145" s="384"/>
      <c r="I145" s="384"/>
      <c r="J145" s="384"/>
      <c r="K145" s="384"/>
      <c r="L145" s="384"/>
      <c r="M145" s="384"/>
      <c r="N145" s="384"/>
      <c r="O145" s="384"/>
      <c r="P145" s="384"/>
      <c r="Q145" s="384"/>
      <c r="R145" s="384"/>
      <c r="S145" s="384"/>
      <c r="T145" s="384"/>
      <c r="U145" s="384"/>
      <c r="V145" s="384"/>
      <c r="W145" s="384"/>
      <c r="X145" s="384"/>
      <c r="Y145" s="384"/>
      <c r="Z145" s="384"/>
      <c r="AA145" s="384"/>
      <c r="AB145" s="384"/>
      <c r="AC145" s="384"/>
      <c r="AD145" s="384"/>
      <c r="AE145" s="384"/>
      <c r="AF145" s="384"/>
      <c r="AG145" s="384"/>
      <c r="AH145" s="384"/>
      <c r="AI145" s="384"/>
      <c r="AJ145" s="384"/>
      <c r="AK145" s="384"/>
      <c r="AL145" s="384"/>
      <c r="AM145" s="384"/>
      <c r="AN145" s="384"/>
      <c r="AO145" s="384"/>
      <c r="AP145" s="384"/>
      <c r="AQ145" s="384"/>
      <c r="AR145" s="384"/>
      <c r="AS145" s="384"/>
      <c r="AT145" s="384"/>
      <c r="AU145" s="384"/>
      <c r="AV145" s="384"/>
      <c r="AW145" s="384"/>
      <c r="AX145" s="384"/>
      <c r="AY145" s="384"/>
      <c r="AZ145" s="384"/>
      <c r="BA145" s="384"/>
      <c r="BB145" s="384"/>
      <c r="BC145" s="384"/>
      <c r="BD145" s="384"/>
      <c r="BE145" s="384"/>
    </row>
    <row r="146" spans="1:57">
      <c r="A146" s="384"/>
      <c r="B146" s="384"/>
      <c r="C146" s="384"/>
      <c r="D146" s="384"/>
      <c r="E146" s="384"/>
      <c r="F146" s="384"/>
      <c r="G146" s="384"/>
      <c r="H146" s="384"/>
      <c r="I146" s="384"/>
      <c r="J146" s="384"/>
      <c r="K146" s="384"/>
      <c r="L146" s="384"/>
      <c r="M146" s="384"/>
      <c r="N146" s="384"/>
      <c r="O146" s="384"/>
      <c r="P146" s="384"/>
      <c r="Q146" s="384"/>
      <c r="R146" s="384"/>
      <c r="S146" s="384"/>
      <c r="T146" s="384"/>
      <c r="U146" s="384"/>
      <c r="V146" s="384"/>
      <c r="W146" s="384"/>
      <c r="X146" s="384"/>
      <c r="Y146" s="384"/>
      <c r="Z146" s="384"/>
      <c r="AA146" s="384"/>
      <c r="AB146" s="384"/>
      <c r="AC146" s="384"/>
      <c r="AD146" s="384"/>
      <c r="AE146" s="384"/>
      <c r="AF146" s="384"/>
      <c r="AG146" s="384"/>
      <c r="AH146" s="384"/>
      <c r="AI146" s="384"/>
      <c r="AJ146" s="384"/>
      <c r="AK146" s="384"/>
      <c r="AL146" s="384"/>
      <c r="AM146" s="384"/>
      <c r="AN146" s="384"/>
      <c r="AO146" s="384"/>
      <c r="AP146" s="384"/>
      <c r="AQ146" s="384"/>
      <c r="AR146" s="384"/>
      <c r="AS146" s="384"/>
      <c r="AT146" s="384"/>
      <c r="AU146" s="384"/>
      <c r="AV146" s="384"/>
      <c r="AW146" s="384"/>
      <c r="AX146" s="384"/>
      <c r="AY146" s="384"/>
      <c r="AZ146" s="384"/>
      <c r="BA146" s="384"/>
      <c r="BB146" s="384"/>
      <c r="BC146" s="384"/>
      <c r="BD146" s="384"/>
      <c r="BE146" s="384"/>
    </row>
    <row r="147" spans="1:57">
      <c r="A147" s="384"/>
      <c r="B147" s="384"/>
      <c r="C147" s="384"/>
      <c r="D147" s="384"/>
      <c r="E147" s="384"/>
      <c r="F147" s="384"/>
      <c r="G147" s="384"/>
      <c r="H147" s="384"/>
      <c r="I147" s="384"/>
      <c r="J147" s="384"/>
      <c r="K147" s="384"/>
      <c r="L147" s="384"/>
      <c r="M147" s="384"/>
      <c r="N147" s="384"/>
      <c r="O147" s="384"/>
      <c r="P147" s="384"/>
      <c r="Q147" s="384"/>
      <c r="R147" s="384"/>
      <c r="S147" s="384"/>
      <c r="T147" s="384"/>
      <c r="U147" s="384"/>
      <c r="V147" s="384"/>
      <c r="W147" s="384"/>
      <c r="X147" s="384"/>
      <c r="Y147" s="384"/>
      <c r="Z147" s="384"/>
      <c r="AA147" s="384"/>
      <c r="AB147" s="384"/>
      <c r="AC147" s="384"/>
      <c r="AD147" s="384"/>
      <c r="AE147" s="384"/>
      <c r="AF147" s="384"/>
      <c r="AG147" s="384"/>
      <c r="AH147" s="384"/>
      <c r="AI147" s="384"/>
      <c r="AJ147" s="384"/>
      <c r="AK147" s="384"/>
      <c r="AL147" s="384"/>
      <c r="AM147" s="384"/>
      <c r="AN147" s="384"/>
      <c r="AO147" s="384"/>
      <c r="AP147" s="384"/>
      <c r="AQ147" s="384"/>
      <c r="AR147" s="384"/>
      <c r="AS147" s="384"/>
      <c r="AT147" s="384"/>
      <c r="AU147" s="384"/>
      <c r="AV147" s="384"/>
      <c r="AW147" s="384"/>
      <c r="AX147" s="384"/>
      <c r="AY147" s="384"/>
      <c r="AZ147" s="384"/>
      <c r="BA147" s="384"/>
      <c r="BB147" s="384"/>
      <c r="BC147" s="384"/>
      <c r="BD147" s="384"/>
      <c r="BE147" s="384"/>
    </row>
    <row r="148" spans="1:57">
      <c r="A148" s="384"/>
      <c r="B148" s="384"/>
      <c r="C148" s="384"/>
      <c r="D148" s="384"/>
      <c r="E148" s="384"/>
      <c r="F148" s="384"/>
      <c r="G148" s="384"/>
      <c r="H148" s="384"/>
      <c r="I148" s="384"/>
      <c r="J148" s="384"/>
      <c r="K148" s="384"/>
      <c r="L148" s="384"/>
      <c r="M148" s="384"/>
      <c r="N148" s="384"/>
      <c r="O148" s="384"/>
      <c r="P148" s="384"/>
      <c r="Q148" s="384"/>
      <c r="R148" s="384"/>
      <c r="S148" s="384"/>
      <c r="T148" s="384"/>
      <c r="U148" s="384"/>
      <c r="V148" s="384"/>
      <c r="W148" s="384"/>
      <c r="X148" s="384"/>
      <c r="Y148" s="384"/>
      <c r="Z148" s="384"/>
      <c r="AA148" s="384"/>
      <c r="AB148" s="384"/>
      <c r="AC148" s="384"/>
      <c r="AD148" s="384"/>
      <c r="AE148" s="384"/>
      <c r="AF148" s="384"/>
      <c r="AG148" s="384"/>
      <c r="AH148" s="384"/>
      <c r="AI148" s="384"/>
      <c r="AJ148" s="384"/>
      <c r="AK148" s="384"/>
      <c r="AL148" s="384"/>
      <c r="AM148" s="384"/>
      <c r="AN148" s="384"/>
      <c r="AO148" s="384"/>
      <c r="AP148" s="384"/>
      <c r="AQ148" s="384"/>
      <c r="AR148" s="384"/>
      <c r="AS148" s="384"/>
      <c r="AT148" s="384"/>
      <c r="AU148" s="384"/>
      <c r="AV148" s="384"/>
      <c r="AW148" s="384"/>
      <c r="AX148" s="384"/>
      <c r="AY148" s="384"/>
      <c r="AZ148" s="384"/>
      <c r="BA148" s="384"/>
      <c r="BB148" s="384"/>
      <c r="BC148" s="384"/>
      <c r="BD148" s="384"/>
      <c r="BE148" s="384"/>
    </row>
    <row r="149" spans="1:57">
      <c r="A149" s="384"/>
      <c r="B149" s="384"/>
      <c r="C149" s="384"/>
      <c r="D149" s="384"/>
      <c r="E149" s="384"/>
      <c r="F149" s="384"/>
      <c r="G149" s="384"/>
      <c r="H149" s="384"/>
      <c r="I149" s="384"/>
      <c r="J149" s="384"/>
      <c r="K149" s="384"/>
      <c r="L149" s="384"/>
      <c r="M149" s="384"/>
      <c r="N149" s="384"/>
      <c r="O149" s="384"/>
      <c r="P149" s="384"/>
      <c r="Q149" s="384"/>
      <c r="R149" s="384"/>
      <c r="S149" s="384"/>
      <c r="T149" s="384"/>
      <c r="U149" s="384"/>
      <c r="V149" s="384"/>
      <c r="W149" s="384"/>
      <c r="X149" s="384"/>
      <c r="Y149" s="384"/>
      <c r="Z149" s="384"/>
      <c r="AA149" s="384"/>
      <c r="AB149" s="384"/>
      <c r="AC149" s="384"/>
      <c r="AD149" s="384"/>
      <c r="AE149" s="384"/>
      <c r="AF149" s="384"/>
      <c r="AG149" s="384"/>
      <c r="AH149" s="384"/>
      <c r="AI149" s="384"/>
      <c r="AJ149" s="384"/>
      <c r="AK149" s="384"/>
      <c r="AL149" s="384"/>
      <c r="AM149" s="384"/>
      <c r="AN149" s="384"/>
      <c r="AO149" s="384"/>
      <c r="AP149" s="384"/>
      <c r="AQ149" s="384"/>
      <c r="AR149" s="384"/>
      <c r="AS149" s="384"/>
      <c r="AT149" s="384"/>
      <c r="AU149" s="384"/>
      <c r="AV149" s="384"/>
      <c r="AW149" s="384"/>
      <c r="AX149" s="384"/>
      <c r="AY149" s="384"/>
      <c r="AZ149" s="384"/>
      <c r="BA149" s="384"/>
      <c r="BB149" s="384"/>
      <c r="BC149" s="384"/>
      <c r="BD149" s="384"/>
      <c r="BE149" s="384"/>
    </row>
    <row r="150" spans="1:57">
      <c r="A150" s="384"/>
      <c r="B150" s="384"/>
      <c r="C150" s="384"/>
      <c r="D150" s="384"/>
      <c r="E150" s="384"/>
      <c r="F150" s="384"/>
      <c r="G150" s="384"/>
      <c r="H150" s="384"/>
      <c r="I150" s="384"/>
      <c r="J150" s="384"/>
      <c r="K150" s="384"/>
      <c r="L150" s="384"/>
      <c r="M150" s="384"/>
      <c r="N150" s="384"/>
      <c r="O150" s="384"/>
      <c r="P150" s="384"/>
      <c r="Q150" s="384"/>
      <c r="R150" s="384"/>
      <c r="S150" s="384"/>
      <c r="T150" s="384"/>
      <c r="U150" s="384"/>
      <c r="V150" s="384"/>
      <c r="W150" s="384"/>
      <c r="X150" s="384"/>
      <c r="Y150" s="384"/>
      <c r="Z150" s="384"/>
      <c r="AA150" s="384"/>
      <c r="AB150" s="384"/>
      <c r="AC150" s="384"/>
      <c r="AD150" s="384"/>
      <c r="AE150" s="384"/>
      <c r="AF150" s="384"/>
      <c r="AG150" s="384"/>
      <c r="AH150" s="384"/>
      <c r="AI150" s="384"/>
      <c r="AJ150" s="384"/>
      <c r="AK150" s="384"/>
      <c r="AL150" s="384"/>
      <c r="AM150" s="384"/>
      <c r="AN150" s="384"/>
      <c r="AO150" s="384"/>
      <c r="AP150" s="384"/>
      <c r="AQ150" s="384"/>
      <c r="AR150" s="384"/>
      <c r="AS150" s="384"/>
      <c r="AT150" s="384"/>
      <c r="AU150" s="384"/>
      <c r="AV150" s="384"/>
      <c r="AW150" s="384"/>
      <c r="AX150" s="384"/>
      <c r="AY150" s="384"/>
      <c r="AZ150" s="384"/>
      <c r="BA150" s="384"/>
      <c r="BB150" s="384"/>
      <c r="BC150" s="384"/>
      <c r="BD150" s="384"/>
      <c r="BE150" s="384"/>
    </row>
    <row r="151" spans="1:57">
      <c r="A151" s="384"/>
      <c r="B151" s="384"/>
      <c r="C151" s="384"/>
      <c r="D151" s="384"/>
      <c r="E151" s="384"/>
      <c r="F151" s="384"/>
      <c r="G151" s="384"/>
      <c r="H151" s="384"/>
      <c r="I151" s="384"/>
      <c r="J151" s="384"/>
      <c r="K151" s="384"/>
      <c r="L151" s="384"/>
      <c r="M151" s="384"/>
      <c r="N151" s="384"/>
      <c r="O151" s="384"/>
      <c r="P151" s="384"/>
      <c r="Q151" s="384"/>
      <c r="R151" s="384"/>
      <c r="S151" s="384"/>
      <c r="T151" s="384"/>
      <c r="U151" s="384"/>
      <c r="V151" s="384"/>
      <c r="W151" s="384"/>
      <c r="X151" s="384"/>
      <c r="Y151" s="384"/>
      <c r="Z151" s="384"/>
      <c r="AA151" s="384"/>
      <c r="AB151" s="384"/>
      <c r="AC151" s="384"/>
      <c r="AD151" s="384"/>
      <c r="AE151" s="384"/>
      <c r="AF151" s="384"/>
      <c r="AG151" s="384"/>
      <c r="AH151" s="384"/>
      <c r="AI151" s="384"/>
      <c r="AJ151" s="384"/>
      <c r="AK151" s="384"/>
      <c r="AL151" s="384"/>
      <c r="AM151" s="384"/>
      <c r="AN151" s="384"/>
      <c r="AO151" s="384"/>
      <c r="AP151" s="384"/>
      <c r="AQ151" s="384"/>
      <c r="AR151" s="384"/>
      <c r="AS151" s="384"/>
      <c r="AT151" s="384"/>
      <c r="AU151" s="384"/>
      <c r="AV151" s="384"/>
      <c r="AW151" s="384"/>
      <c r="AX151" s="384"/>
      <c r="AY151" s="384"/>
      <c r="AZ151" s="384"/>
      <c r="BA151" s="384"/>
      <c r="BB151" s="384"/>
      <c r="BC151" s="384"/>
      <c r="BD151" s="384"/>
      <c r="BE151" s="384"/>
    </row>
    <row r="152" spans="1:57">
      <c r="A152" s="384"/>
      <c r="B152" s="384"/>
      <c r="C152" s="384"/>
      <c r="D152" s="384"/>
      <c r="E152" s="384"/>
      <c r="F152" s="384"/>
      <c r="G152" s="384"/>
      <c r="H152" s="384"/>
      <c r="I152" s="384"/>
      <c r="J152" s="384"/>
      <c r="K152" s="384"/>
      <c r="L152" s="384"/>
      <c r="M152" s="384"/>
      <c r="N152" s="384"/>
      <c r="O152" s="384"/>
      <c r="P152" s="384"/>
      <c r="Q152" s="384"/>
      <c r="R152" s="384"/>
      <c r="S152" s="384"/>
      <c r="T152" s="384"/>
      <c r="U152" s="384"/>
      <c r="V152" s="384"/>
      <c r="W152" s="384"/>
      <c r="X152" s="384"/>
      <c r="Y152" s="384"/>
      <c r="Z152" s="384"/>
      <c r="AA152" s="384"/>
      <c r="AB152" s="384"/>
      <c r="AC152" s="384"/>
      <c r="AD152" s="384"/>
      <c r="AE152" s="384"/>
      <c r="AF152" s="384"/>
      <c r="AG152" s="384"/>
      <c r="AH152" s="384"/>
      <c r="AI152" s="384"/>
      <c r="AJ152" s="384"/>
      <c r="AK152" s="384"/>
      <c r="AL152" s="384"/>
      <c r="AM152" s="384"/>
      <c r="AN152" s="384"/>
      <c r="AO152" s="384"/>
      <c r="AP152" s="384"/>
      <c r="AQ152" s="384"/>
      <c r="AR152" s="384"/>
      <c r="AS152" s="384"/>
      <c r="AT152" s="384"/>
      <c r="AU152" s="384"/>
      <c r="AV152" s="384"/>
      <c r="AW152" s="384"/>
      <c r="AX152" s="384"/>
      <c r="AY152" s="384"/>
      <c r="AZ152" s="384"/>
      <c r="BA152" s="384"/>
      <c r="BB152" s="384"/>
      <c r="BC152" s="384"/>
      <c r="BD152" s="384"/>
      <c r="BE152" s="384"/>
    </row>
    <row r="153" spans="1:57">
      <c r="A153" s="384"/>
      <c r="B153" s="384"/>
      <c r="C153" s="384"/>
      <c r="D153" s="384"/>
      <c r="E153" s="384"/>
      <c r="F153" s="384"/>
      <c r="G153" s="384"/>
      <c r="H153" s="384"/>
      <c r="I153" s="384"/>
      <c r="J153" s="384"/>
      <c r="K153" s="384"/>
      <c r="L153" s="384"/>
      <c r="M153" s="384"/>
      <c r="N153" s="384"/>
      <c r="O153" s="384"/>
      <c r="P153" s="384"/>
      <c r="Q153" s="384"/>
      <c r="R153" s="384"/>
      <c r="S153" s="384"/>
      <c r="T153" s="384"/>
      <c r="U153" s="384"/>
      <c r="V153" s="384"/>
      <c r="W153" s="384"/>
      <c r="X153" s="384"/>
      <c r="Y153" s="384"/>
      <c r="Z153" s="384"/>
      <c r="AA153" s="384"/>
      <c r="AB153" s="384"/>
      <c r="AC153" s="384"/>
      <c r="AD153" s="384"/>
      <c r="AE153" s="384"/>
      <c r="AF153" s="384"/>
      <c r="AG153" s="384"/>
      <c r="AH153" s="384"/>
      <c r="AI153" s="384"/>
      <c r="AJ153" s="384"/>
      <c r="AK153" s="384"/>
      <c r="AL153" s="384"/>
      <c r="AM153" s="384"/>
      <c r="AN153" s="384"/>
      <c r="AO153" s="384"/>
      <c r="AP153" s="384"/>
      <c r="AQ153" s="384"/>
      <c r="AR153" s="384"/>
      <c r="AS153" s="384"/>
      <c r="AT153" s="384"/>
      <c r="AU153" s="384"/>
      <c r="AV153" s="384"/>
      <c r="AW153" s="384"/>
      <c r="AX153" s="384"/>
      <c r="AY153" s="384"/>
      <c r="AZ153" s="384"/>
      <c r="BA153" s="384"/>
      <c r="BB153" s="384"/>
      <c r="BC153" s="384"/>
      <c r="BD153" s="384"/>
      <c r="BE153" s="384"/>
    </row>
    <row r="154" spans="1:57">
      <c r="A154" s="384"/>
      <c r="B154" s="384"/>
      <c r="C154" s="384"/>
      <c r="D154" s="384"/>
      <c r="E154" s="384"/>
      <c r="F154" s="384"/>
      <c r="G154" s="384"/>
      <c r="H154" s="384"/>
      <c r="I154" s="384"/>
      <c r="J154" s="384"/>
      <c r="K154" s="384"/>
      <c r="L154" s="384"/>
      <c r="M154" s="384"/>
      <c r="N154" s="384"/>
      <c r="O154" s="384"/>
      <c r="P154" s="384"/>
      <c r="Q154" s="384"/>
      <c r="R154" s="384"/>
      <c r="S154" s="384"/>
      <c r="T154" s="384"/>
      <c r="U154" s="384"/>
      <c r="V154" s="384"/>
      <c r="W154" s="384"/>
      <c r="X154" s="384"/>
      <c r="Y154" s="384"/>
      <c r="Z154" s="384"/>
      <c r="AA154" s="384"/>
      <c r="AB154" s="384"/>
      <c r="AC154" s="384"/>
      <c r="AD154" s="384"/>
      <c r="AE154" s="384"/>
      <c r="AF154" s="384"/>
      <c r="AG154" s="384"/>
      <c r="AH154" s="384"/>
      <c r="AI154" s="384"/>
      <c r="AJ154" s="384"/>
      <c r="AK154" s="384"/>
      <c r="AL154" s="384"/>
      <c r="AM154" s="384"/>
      <c r="AN154" s="384"/>
      <c r="AO154" s="384"/>
      <c r="AP154" s="384"/>
      <c r="AQ154" s="384"/>
      <c r="AR154" s="384"/>
      <c r="AS154" s="384"/>
      <c r="AT154" s="384"/>
      <c r="AU154" s="384"/>
      <c r="AV154" s="384"/>
      <c r="AW154" s="384"/>
      <c r="AX154" s="384"/>
      <c r="AY154" s="384"/>
      <c r="AZ154" s="384"/>
      <c r="BA154" s="384"/>
      <c r="BB154" s="384"/>
      <c r="BC154" s="384"/>
      <c r="BD154" s="384"/>
      <c r="BE154" s="384"/>
    </row>
    <row r="155" spans="1:57">
      <c r="A155" s="384"/>
      <c r="B155" s="384"/>
      <c r="C155" s="384"/>
      <c r="D155" s="384"/>
      <c r="E155" s="384"/>
      <c r="F155" s="384"/>
      <c r="G155" s="384"/>
      <c r="H155" s="384"/>
      <c r="I155" s="384"/>
      <c r="J155" s="384"/>
      <c r="K155" s="384"/>
      <c r="L155" s="384"/>
      <c r="M155" s="384"/>
      <c r="N155" s="384"/>
      <c r="O155" s="384"/>
      <c r="P155" s="384"/>
      <c r="Q155" s="384"/>
      <c r="R155" s="384"/>
      <c r="S155" s="384"/>
      <c r="T155" s="384"/>
      <c r="U155" s="384"/>
      <c r="V155" s="384"/>
      <c r="W155" s="384"/>
      <c r="X155" s="384"/>
      <c r="Y155" s="384"/>
      <c r="Z155" s="384"/>
      <c r="AA155" s="384"/>
      <c r="AB155" s="384"/>
      <c r="AC155" s="384"/>
      <c r="AD155" s="384"/>
      <c r="AE155" s="384"/>
      <c r="AF155" s="384"/>
      <c r="AG155" s="384"/>
      <c r="AH155" s="384"/>
      <c r="AI155" s="384"/>
      <c r="AJ155" s="384"/>
      <c r="AK155" s="384"/>
      <c r="AL155" s="384"/>
      <c r="AM155" s="384"/>
      <c r="AN155" s="384"/>
      <c r="AO155" s="384"/>
      <c r="AP155" s="384"/>
      <c r="AQ155" s="384"/>
      <c r="AR155" s="384"/>
      <c r="AS155" s="384"/>
      <c r="AT155" s="384"/>
      <c r="AU155" s="384"/>
      <c r="AV155" s="384"/>
      <c r="AW155" s="384"/>
      <c r="AX155" s="384"/>
      <c r="AY155" s="384"/>
      <c r="AZ155" s="384"/>
      <c r="BA155" s="384"/>
      <c r="BB155" s="384"/>
      <c r="BC155" s="384"/>
      <c r="BD155" s="384"/>
      <c r="BE155" s="384"/>
    </row>
    <row r="156" spans="1:57">
      <c r="A156" s="384"/>
      <c r="B156" s="384"/>
      <c r="C156" s="384"/>
      <c r="D156" s="384"/>
      <c r="E156" s="384"/>
      <c r="F156" s="384"/>
      <c r="G156" s="384"/>
      <c r="H156" s="384"/>
      <c r="I156" s="384"/>
      <c r="J156" s="384"/>
      <c r="K156" s="384"/>
      <c r="L156" s="384"/>
      <c r="M156" s="384"/>
      <c r="N156" s="384"/>
      <c r="O156" s="384"/>
      <c r="P156" s="384"/>
      <c r="Q156" s="384"/>
      <c r="R156" s="384"/>
      <c r="S156" s="384"/>
      <c r="T156" s="384"/>
      <c r="U156" s="384"/>
      <c r="V156" s="384"/>
      <c r="W156" s="384"/>
      <c r="X156" s="384"/>
      <c r="Y156" s="384"/>
      <c r="Z156" s="384"/>
      <c r="AA156" s="384"/>
      <c r="AB156" s="384"/>
      <c r="AC156" s="384"/>
      <c r="AD156" s="384"/>
      <c r="AE156" s="384"/>
      <c r="AF156" s="384"/>
      <c r="AG156" s="384"/>
      <c r="AH156" s="384"/>
      <c r="AI156" s="384"/>
      <c r="AJ156" s="384"/>
      <c r="AK156" s="384"/>
      <c r="AL156" s="384"/>
      <c r="AM156" s="384"/>
      <c r="AN156" s="384"/>
      <c r="AO156" s="384"/>
      <c r="AP156" s="384"/>
      <c r="AQ156" s="384"/>
      <c r="AR156" s="384"/>
      <c r="AS156" s="384"/>
      <c r="AT156" s="384"/>
      <c r="AU156" s="384"/>
      <c r="AV156" s="384"/>
      <c r="AW156" s="384"/>
      <c r="AX156" s="384"/>
      <c r="AY156" s="384"/>
      <c r="AZ156" s="384"/>
      <c r="BA156" s="384"/>
      <c r="BB156" s="384"/>
      <c r="BC156" s="384"/>
      <c r="BD156" s="384"/>
      <c r="BE156" s="384"/>
    </row>
    <row r="157" spans="1:57">
      <c r="A157" s="384"/>
      <c r="B157" s="384"/>
      <c r="C157" s="384"/>
      <c r="D157" s="384"/>
      <c r="E157" s="384"/>
      <c r="F157" s="384"/>
      <c r="G157" s="384"/>
      <c r="H157" s="384"/>
      <c r="I157" s="384"/>
      <c r="J157" s="384"/>
      <c r="K157" s="384"/>
      <c r="L157" s="384"/>
      <c r="M157" s="384"/>
      <c r="N157" s="384"/>
      <c r="O157" s="384"/>
      <c r="P157" s="384"/>
      <c r="Q157" s="384"/>
      <c r="R157" s="384"/>
      <c r="S157" s="384"/>
      <c r="T157" s="384"/>
      <c r="U157" s="384"/>
      <c r="V157" s="384"/>
      <c r="W157" s="384"/>
      <c r="X157" s="384"/>
      <c r="Y157" s="384"/>
      <c r="Z157" s="384"/>
      <c r="AA157" s="384"/>
      <c r="AB157" s="384"/>
      <c r="AC157" s="384"/>
      <c r="AD157" s="384"/>
      <c r="AE157" s="384"/>
      <c r="AF157" s="384"/>
      <c r="AG157" s="384"/>
      <c r="AH157" s="384"/>
      <c r="AI157" s="384"/>
      <c r="AJ157" s="384"/>
      <c r="AK157" s="384"/>
      <c r="AL157" s="384"/>
      <c r="AM157" s="384"/>
      <c r="AN157" s="384"/>
      <c r="AO157" s="384"/>
      <c r="AP157" s="384"/>
      <c r="AQ157" s="384"/>
      <c r="AR157" s="384"/>
      <c r="AS157" s="384"/>
      <c r="AT157" s="384"/>
      <c r="AU157" s="384"/>
      <c r="AV157" s="384"/>
      <c r="AW157" s="384"/>
      <c r="AX157" s="384"/>
      <c r="AY157" s="384"/>
      <c r="AZ157" s="384"/>
      <c r="BA157" s="384"/>
      <c r="BB157" s="384"/>
      <c r="BC157" s="384"/>
      <c r="BD157" s="384"/>
      <c r="BE157" s="384"/>
    </row>
    <row r="158" spans="1:57">
      <c r="A158" s="384"/>
      <c r="B158" s="384"/>
      <c r="C158" s="384"/>
      <c r="D158" s="384"/>
      <c r="E158" s="384"/>
      <c r="F158" s="384"/>
      <c r="G158" s="384"/>
      <c r="H158" s="384"/>
      <c r="I158" s="384"/>
      <c r="J158" s="384"/>
      <c r="K158" s="384"/>
      <c r="L158" s="384"/>
      <c r="M158" s="384"/>
      <c r="N158" s="384"/>
      <c r="O158" s="384"/>
      <c r="P158" s="384"/>
      <c r="Q158" s="384"/>
      <c r="R158" s="384"/>
      <c r="S158" s="384"/>
      <c r="T158" s="384"/>
      <c r="U158" s="384"/>
      <c r="V158" s="384"/>
      <c r="W158" s="384"/>
      <c r="X158" s="384"/>
      <c r="Y158" s="384"/>
      <c r="Z158" s="384"/>
      <c r="AA158" s="384"/>
      <c r="AB158" s="384"/>
      <c r="AC158" s="384"/>
      <c r="AD158" s="384"/>
      <c r="AE158" s="384"/>
      <c r="AF158" s="384"/>
      <c r="AG158" s="384"/>
      <c r="AH158" s="384"/>
      <c r="AI158" s="384"/>
      <c r="AJ158" s="384"/>
      <c r="AK158" s="384"/>
      <c r="AL158" s="384"/>
      <c r="AM158" s="384"/>
      <c r="AN158" s="384"/>
      <c r="AO158" s="384"/>
      <c r="AP158" s="384"/>
      <c r="AQ158" s="384"/>
      <c r="AR158" s="384"/>
      <c r="AS158" s="384"/>
      <c r="AT158" s="384"/>
      <c r="AU158" s="384"/>
      <c r="AV158" s="384"/>
      <c r="AW158" s="384"/>
      <c r="AX158" s="384"/>
      <c r="AY158" s="384"/>
      <c r="AZ158" s="384"/>
      <c r="BA158" s="384"/>
      <c r="BB158" s="384"/>
      <c r="BC158" s="384"/>
      <c r="BD158" s="384"/>
      <c r="BE158" s="384"/>
    </row>
    <row r="159" spans="1:57">
      <c r="A159" s="384"/>
      <c r="B159" s="384"/>
      <c r="C159" s="384"/>
      <c r="D159" s="384"/>
      <c r="E159" s="384"/>
      <c r="F159" s="384"/>
      <c r="G159" s="384"/>
      <c r="H159" s="384"/>
      <c r="I159" s="384"/>
      <c r="J159" s="384"/>
      <c r="K159" s="384"/>
      <c r="L159" s="384"/>
      <c r="M159" s="384"/>
      <c r="N159" s="384"/>
      <c r="O159" s="384"/>
      <c r="P159" s="384"/>
      <c r="Q159" s="384"/>
      <c r="R159" s="384"/>
      <c r="S159" s="384"/>
      <c r="T159" s="384"/>
      <c r="U159" s="384"/>
      <c r="V159" s="384"/>
      <c r="W159" s="384"/>
      <c r="X159" s="384"/>
      <c r="Y159" s="384"/>
      <c r="Z159" s="384"/>
      <c r="AA159" s="384"/>
      <c r="AB159" s="384"/>
      <c r="AC159" s="384"/>
      <c r="AD159" s="384"/>
      <c r="AE159" s="384"/>
      <c r="AF159" s="384"/>
      <c r="AG159" s="384"/>
      <c r="AH159" s="384"/>
      <c r="AI159" s="384"/>
      <c r="AJ159" s="384"/>
      <c r="AK159" s="384"/>
      <c r="AL159" s="384"/>
      <c r="AM159" s="384"/>
      <c r="AN159" s="384"/>
      <c r="AO159" s="384"/>
      <c r="AP159" s="384"/>
      <c r="AQ159" s="384"/>
      <c r="AR159" s="384"/>
      <c r="AS159" s="384"/>
      <c r="AT159" s="384"/>
      <c r="AU159" s="384"/>
      <c r="AV159" s="384"/>
      <c r="AW159" s="384"/>
      <c r="AX159" s="384"/>
      <c r="AY159" s="384"/>
      <c r="AZ159" s="384"/>
      <c r="BA159" s="384"/>
      <c r="BB159" s="384"/>
      <c r="BC159" s="384"/>
      <c r="BD159" s="384"/>
      <c r="BE159" s="384"/>
    </row>
    <row r="160" spans="1:57">
      <c r="A160" s="384"/>
      <c r="B160" s="384"/>
      <c r="C160" s="384"/>
      <c r="D160" s="384"/>
      <c r="E160" s="384"/>
      <c r="F160" s="384"/>
      <c r="G160" s="384"/>
      <c r="H160" s="384"/>
      <c r="I160" s="384"/>
      <c r="J160" s="384"/>
      <c r="K160" s="384"/>
      <c r="L160" s="384"/>
      <c r="M160" s="384"/>
      <c r="N160" s="384"/>
      <c r="O160" s="384"/>
      <c r="P160" s="384"/>
      <c r="Q160" s="384"/>
      <c r="R160" s="384"/>
      <c r="S160" s="384"/>
      <c r="T160" s="384"/>
      <c r="U160" s="384"/>
      <c r="V160" s="384"/>
      <c r="W160" s="384"/>
      <c r="X160" s="384"/>
      <c r="Y160" s="384"/>
      <c r="Z160" s="384"/>
      <c r="AA160" s="384"/>
      <c r="AB160" s="384"/>
      <c r="AC160" s="384"/>
      <c r="AD160" s="384"/>
      <c r="AE160" s="384"/>
      <c r="AF160" s="384"/>
      <c r="AG160" s="384"/>
      <c r="AH160" s="384"/>
      <c r="AI160" s="384"/>
      <c r="AJ160" s="384"/>
      <c r="AK160" s="384"/>
      <c r="AL160" s="384"/>
      <c r="AM160" s="384"/>
      <c r="AN160" s="384"/>
      <c r="AO160" s="384"/>
      <c r="AP160" s="384"/>
      <c r="AQ160" s="384"/>
      <c r="AR160" s="384"/>
      <c r="AS160" s="384"/>
      <c r="AT160" s="384"/>
      <c r="AU160" s="384"/>
      <c r="AV160" s="384"/>
      <c r="AW160" s="384"/>
      <c r="AX160" s="384"/>
      <c r="AY160" s="384"/>
      <c r="AZ160" s="384"/>
      <c r="BA160" s="384"/>
      <c r="BB160" s="384"/>
      <c r="BC160" s="384"/>
      <c r="BD160" s="384"/>
      <c r="BE160" s="384"/>
    </row>
    <row r="161" spans="1:57">
      <c r="A161" s="384"/>
      <c r="B161" s="384"/>
      <c r="C161" s="384"/>
      <c r="D161" s="384"/>
      <c r="E161" s="384"/>
      <c r="F161" s="384"/>
      <c r="G161" s="384"/>
      <c r="H161" s="384"/>
      <c r="I161" s="384"/>
      <c r="J161" s="384"/>
      <c r="K161" s="384"/>
      <c r="L161" s="384"/>
      <c r="M161" s="384"/>
      <c r="N161" s="384"/>
      <c r="O161" s="384"/>
      <c r="P161" s="384"/>
      <c r="Q161" s="384"/>
      <c r="R161" s="384"/>
      <c r="S161" s="384"/>
      <c r="T161" s="384"/>
      <c r="U161" s="384"/>
      <c r="V161" s="384"/>
      <c r="W161" s="384"/>
      <c r="X161" s="384"/>
      <c r="Y161" s="384"/>
      <c r="Z161" s="384"/>
      <c r="AA161" s="384"/>
      <c r="AB161" s="384"/>
      <c r="AC161" s="384"/>
      <c r="AD161" s="384"/>
      <c r="AE161" s="384"/>
      <c r="AF161" s="384"/>
      <c r="AG161" s="384"/>
      <c r="AH161" s="384"/>
      <c r="AI161" s="384"/>
      <c r="AJ161" s="384"/>
      <c r="AK161" s="384"/>
      <c r="AL161" s="384"/>
      <c r="AM161" s="384"/>
      <c r="AN161" s="384"/>
      <c r="AO161" s="384"/>
      <c r="AP161" s="384"/>
      <c r="AQ161" s="384"/>
      <c r="AR161" s="384"/>
      <c r="AS161" s="384"/>
      <c r="AT161" s="384"/>
      <c r="AU161" s="384"/>
      <c r="AV161" s="384"/>
      <c r="AW161" s="384"/>
      <c r="AX161" s="384"/>
      <c r="AY161" s="384"/>
      <c r="AZ161" s="384"/>
      <c r="BA161" s="384"/>
      <c r="BB161" s="384"/>
      <c r="BC161" s="384"/>
      <c r="BD161" s="384"/>
      <c r="BE161" s="384"/>
    </row>
    <row r="162" spans="1:57">
      <c r="A162" s="384"/>
      <c r="B162" s="384"/>
      <c r="C162" s="384"/>
      <c r="D162" s="384"/>
      <c r="E162" s="384"/>
      <c r="F162" s="384"/>
      <c r="G162" s="384"/>
      <c r="H162" s="384"/>
      <c r="I162" s="384"/>
      <c r="J162" s="384"/>
      <c r="K162" s="384"/>
      <c r="L162" s="384"/>
      <c r="M162" s="384"/>
      <c r="N162" s="384"/>
      <c r="O162" s="384"/>
      <c r="P162" s="384"/>
      <c r="Q162" s="384"/>
      <c r="R162" s="384"/>
      <c r="S162" s="384"/>
      <c r="T162" s="384"/>
      <c r="U162" s="384"/>
      <c r="V162" s="384"/>
      <c r="W162" s="384"/>
      <c r="X162" s="384"/>
      <c r="Y162" s="384"/>
      <c r="Z162" s="384"/>
      <c r="AA162" s="384"/>
      <c r="AB162" s="384"/>
      <c r="AC162" s="384"/>
      <c r="AD162" s="384"/>
      <c r="AE162" s="384"/>
      <c r="AF162" s="384"/>
      <c r="AG162" s="384"/>
      <c r="AH162" s="384"/>
      <c r="AI162" s="384"/>
      <c r="AJ162" s="384"/>
      <c r="AK162" s="384"/>
      <c r="AL162" s="384"/>
      <c r="AM162" s="384"/>
      <c r="AN162" s="384"/>
      <c r="AO162" s="384"/>
      <c r="AP162" s="384"/>
      <c r="AQ162" s="384"/>
      <c r="AR162" s="384"/>
      <c r="AS162" s="384"/>
      <c r="AT162" s="384"/>
      <c r="AU162" s="384"/>
      <c r="AV162" s="384"/>
      <c r="AW162" s="384"/>
      <c r="AX162" s="384"/>
      <c r="AY162" s="384"/>
      <c r="AZ162" s="384"/>
      <c r="BA162" s="384"/>
      <c r="BB162" s="384"/>
      <c r="BC162" s="384"/>
      <c r="BD162" s="384"/>
      <c r="BE162" s="384"/>
    </row>
    <row r="163" spans="1:57">
      <c r="A163" s="384"/>
      <c r="B163" s="384"/>
      <c r="C163" s="384"/>
      <c r="D163" s="384"/>
      <c r="E163" s="384"/>
      <c r="F163" s="384"/>
      <c r="G163" s="384"/>
      <c r="H163" s="384"/>
      <c r="I163" s="384"/>
      <c r="J163" s="384"/>
      <c r="K163" s="384"/>
      <c r="L163" s="384"/>
      <c r="M163" s="384"/>
      <c r="N163" s="384"/>
      <c r="O163" s="384"/>
      <c r="P163" s="384"/>
      <c r="Q163" s="384"/>
      <c r="R163" s="384"/>
      <c r="S163" s="384"/>
      <c r="T163" s="384"/>
      <c r="U163" s="384"/>
      <c r="V163" s="384"/>
      <c r="W163" s="384"/>
      <c r="X163" s="384"/>
      <c r="Y163" s="384"/>
      <c r="Z163" s="384"/>
      <c r="AA163" s="384"/>
      <c r="AB163" s="384"/>
      <c r="AC163" s="384"/>
      <c r="AD163" s="384"/>
      <c r="AE163" s="384"/>
      <c r="AF163" s="384"/>
      <c r="AG163" s="384"/>
      <c r="AH163" s="384"/>
      <c r="AI163" s="384"/>
      <c r="AJ163" s="384"/>
      <c r="AK163" s="384"/>
      <c r="AL163" s="384"/>
      <c r="AM163" s="384"/>
      <c r="AN163" s="384"/>
      <c r="AO163" s="384"/>
      <c r="AP163" s="384"/>
      <c r="AQ163" s="384"/>
      <c r="AR163" s="384"/>
      <c r="AS163" s="384"/>
      <c r="AT163" s="384"/>
      <c r="AU163" s="384"/>
      <c r="AV163" s="384"/>
      <c r="AW163" s="384"/>
      <c r="AX163" s="384"/>
      <c r="AY163" s="384"/>
      <c r="AZ163" s="384"/>
      <c r="BA163" s="384"/>
      <c r="BB163" s="384"/>
      <c r="BC163" s="384"/>
      <c r="BD163" s="384"/>
      <c r="BE163" s="384"/>
    </row>
    <row r="164" spans="1:57">
      <c r="A164" s="384"/>
      <c r="B164" s="384"/>
      <c r="C164" s="384"/>
      <c r="D164" s="384"/>
      <c r="E164" s="384"/>
      <c r="F164" s="384"/>
      <c r="G164" s="384"/>
      <c r="H164" s="384"/>
      <c r="I164" s="384"/>
      <c r="J164" s="384"/>
      <c r="K164" s="384"/>
      <c r="L164" s="384"/>
      <c r="M164" s="384"/>
      <c r="N164" s="384"/>
      <c r="O164" s="384"/>
      <c r="P164" s="384"/>
      <c r="Q164" s="384"/>
      <c r="R164" s="384"/>
      <c r="S164" s="384"/>
      <c r="T164" s="384"/>
      <c r="U164" s="384"/>
      <c r="V164" s="384"/>
      <c r="W164" s="384"/>
      <c r="X164" s="384"/>
      <c r="Y164" s="384"/>
      <c r="Z164" s="384"/>
      <c r="AA164" s="384"/>
      <c r="AB164" s="384"/>
      <c r="AC164" s="384"/>
      <c r="AD164" s="384"/>
      <c r="AE164" s="384"/>
      <c r="AF164" s="384"/>
      <c r="AG164" s="384"/>
      <c r="AH164" s="384"/>
      <c r="AI164" s="384"/>
      <c r="AJ164" s="384"/>
      <c r="AK164" s="384"/>
      <c r="AL164" s="384"/>
      <c r="AM164" s="384"/>
      <c r="AN164" s="384"/>
      <c r="AO164" s="384"/>
      <c r="AP164" s="384"/>
      <c r="AQ164" s="384"/>
      <c r="AR164" s="384"/>
      <c r="AS164" s="384"/>
      <c r="AT164" s="384"/>
      <c r="AU164" s="384"/>
      <c r="AV164" s="384"/>
      <c r="AW164" s="384"/>
      <c r="AX164" s="384"/>
      <c r="AY164" s="384"/>
      <c r="AZ164" s="384"/>
      <c r="BA164" s="384"/>
      <c r="BB164" s="384"/>
      <c r="BC164" s="384"/>
      <c r="BD164" s="384"/>
      <c r="BE164" s="384"/>
    </row>
    <row r="165" spans="1:57">
      <c r="A165" s="384"/>
      <c r="B165" s="384"/>
      <c r="C165" s="384"/>
      <c r="D165" s="384"/>
      <c r="E165" s="384"/>
      <c r="F165" s="384"/>
      <c r="G165" s="384"/>
      <c r="H165" s="384"/>
      <c r="I165" s="384"/>
      <c r="J165" s="384"/>
      <c r="K165" s="384"/>
      <c r="L165" s="384"/>
      <c r="M165" s="384"/>
      <c r="N165" s="384"/>
      <c r="O165" s="384"/>
      <c r="P165" s="384"/>
      <c r="Q165" s="384"/>
      <c r="R165" s="384"/>
      <c r="S165" s="384"/>
      <c r="T165" s="384"/>
      <c r="U165" s="384"/>
      <c r="V165" s="384"/>
      <c r="W165" s="384"/>
      <c r="X165" s="384"/>
      <c r="Y165" s="384"/>
      <c r="Z165" s="384"/>
      <c r="AA165" s="384"/>
      <c r="AB165" s="384"/>
      <c r="AC165" s="384"/>
      <c r="AD165" s="384"/>
      <c r="AE165" s="384"/>
      <c r="AF165" s="384"/>
      <c r="AG165" s="384"/>
      <c r="AH165" s="384"/>
      <c r="AI165" s="384"/>
      <c r="AJ165" s="384"/>
      <c r="AK165" s="384"/>
      <c r="AL165" s="384"/>
      <c r="AM165" s="384"/>
      <c r="AN165" s="384"/>
      <c r="AO165" s="384"/>
      <c r="AP165" s="384"/>
      <c r="AQ165" s="384"/>
      <c r="AR165" s="384"/>
      <c r="AS165" s="384"/>
      <c r="AT165" s="384"/>
      <c r="AU165" s="384"/>
      <c r="AV165" s="384"/>
      <c r="AW165" s="384"/>
      <c r="AX165" s="384"/>
      <c r="AY165" s="384"/>
      <c r="AZ165" s="384"/>
      <c r="BA165" s="384"/>
      <c r="BB165" s="384"/>
      <c r="BC165" s="384"/>
      <c r="BD165" s="384"/>
      <c r="BE165" s="384"/>
    </row>
    <row r="166" spans="1:57">
      <c r="A166" s="384"/>
      <c r="B166" s="384"/>
      <c r="C166" s="384"/>
      <c r="D166" s="384"/>
      <c r="E166" s="384"/>
      <c r="F166" s="384"/>
      <c r="G166" s="384"/>
      <c r="H166" s="384"/>
      <c r="I166" s="384"/>
      <c r="J166" s="384"/>
      <c r="K166" s="384"/>
      <c r="L166" s="384"/>
      <c r="M166" s="384"/>
      <c r="N166" s="384"/>
      <c r="O166" s="384"/>
      <c r="P166" s="384"/>
      <c r="Q166" s="384"/>
      <c r="R166" s="384"/>
      <c r="S166" s="384"/>
      <c r="T166" s="384"/>
      <c r="U166" s="384"/>
      <c r="V166" s="384"/>
      <c r="W166" s="384"/>
      <c r="X166" s="384"/>
      <c r="Y166" s="384"/>
      <c r="Z166" s="384"/>
      <c r="AA166" s="384"/>
      <c r="AB166" s="384"/>
      <c r="AC166" s="384"/>
      <c r="AD166" s="384"/>
      <c r="AE166" s="384"/>
      <c r="AF166" s="384"/>
      <c r="AG166" s="384"/>
      <c r="AH166" s="384"/>
      <c r="AI166" s="384"/>
      <c r="AJ166" s="384"/>
      <c r="AK166" s="384"/>
      <c r="AL166" s="384"/>
      <c r="AM166" s="384"/>
      <c r="AN166" s="384"/>
      <c r="AO166" s="384"/>
      <c r="AP166" s="384"/>
      <c r="AQ166" s="384"/>
      <c r="AR166" s="384"/>
      <c r="AS166" s="384"/>
      <c r="AT166" s="384"/>
      <c r="AU166" s="384"/>
      <c r="AV166" s="384"/>
      <c r="AW166" s="384"/>
      <c r="AX166" s="384"/>
      <c r="AY166" s="384"/>
      <c r="AZ166" s="384"/>
      <c r="BA166" s="384"/>
      <c r="BB166" s="384"/>
      <c r="BC166" s="384"/>
      <c r="BD166" s="384"/>
      <c r="BE166" s="384"/>
    </row>
    <row r="167" spans="1:57">
      <c r="A167" s="384"/>
      <c r="B167" s="384"/>
      <c r="C167" s="384"/>
      <c r="D167" s="384"/>
      <c r="E167" s="384"/>
      <c r="F167" s="384"/>
      <c r="G167" s="384"/>
      <c r="H167" s="384"/>
      <c r="I167" s="384"/>
      <c r="J167" s="384"/>
      <c r="K167" s="384"/>
      <c r="L167" s="384"/>
      <c r="M167" s="384"/>
      <c r="N167" s="384"/>
      <c r="O167" s="384"/>
      <c r="P167" s="384"/>
      <c r="Q167" s="384"/>
      <c r="R167" s="384"/>
      <c r="S167" s="384"/>
      <c r="T167" s="384"/>
      <c r="U167" s="384"/>
      <c r="V167" s="384"/>
      <c r="W167" s="384"/>
      <c r="X167" s="384"/>
      <c r="Y167" s="384"/>
      <c r="Z167" s="384"/>
      <c r="AA167" s="384"/>
      <c r="AB167" s="384"/>
      <c r="AC167" s="384"/>
      <c r="AD167" s="384"/>
      <c r="AE167" s="384"/>
      <c r="AF167" s="384"/>
      <c r="AG167" s="384"/>
      <c r="AH167" s="384"/>
      <c r="AI167" s="384"/>
      <c r="AJ167" s="384"/>
      <c r="AK167" s="384"/>
      <c r="AL167" s="384"/>
      <c r="AM167" s="384"/>
      <c r="AN167" s="384"/>
      <c r="AO167" s="384"/>
      <c r="AP167" s="384"/>
      <c r="AQ167" s="384"/>
      <c r="AR167" s="384"/>
      <c r="AS167" s="384"/>
      <c r="AT167" s="384"/>
      <c r="AU167" s="384"/>
      <c r="AV167" s="384"/>
      <c r="AW167" s="384"/>
      <c r="AX167" s="384"/>
      <c r="AY167" s="384"/>
      <c r="AZ167" s="384"/>
      <c r="BA167" s="384"/>
      <c r="BB167" s="384"/>
      <c r="BC167" s="384"/>
      <c r="BD167" s="384"/>
      <c r="BE167" s="384"/>
    </row>
    <row r="168" spans="1:57">
      <c r="A168" s="384"/>
      <c r="B168" s="384"/>
      <c r="C168" s="384"/>
      <c r="D168" s="384"/>
      <c r="E168" s="384"/>
      <c r="F168" s="384"/>
      <c r="G168" s="384"/>
      <c r="H168" s="384"/>
      <c r="I168" s="384"/>
      <c r="J168" s="384"/>
      <c r="K168" s="384"/>
      <c r="L168" s="384"/>
      <c r="M168" s="384"/>
      <c r="N168" s="384"/>
      <c r="O168" s="384"/>
      <c r="P168" s="384"/>
      <c r="Q168" s="384"/>
      <c r="R168" s="384"/>
      <c r="S168" s="384"/>
      <c r="T168" s="384"/>
      <c r="U168" s="384"/>
      <c r="V168" s="384"/>
      <c r="W168" s="384"/>
      <c r="X168" s="384"/>
      <c r="Y168" s="384"/>
      <c r="Z168" s="384"/>
      <c r="AA168" s="384"/>
      <c r="AB168" s="384"/>
      <c r="AC168" s="384"/>
      <c r="AD168" s="384"/>
      <c r="AE168" s="384"/>
      <c r="AF168" s="384"/>
      <c r="AG168" s="384"/>
      <c r="AH168" s="384"/>
      <c r="AI168" s="384"/>
      <c r="AJ168" s="384"/>
      <c r="AK168" s="384"/>
      <c r="AL168" s="384"/>
      <c r="AM168" s="384"/>
      <c r="AN168" s="384"/>
      <c r="AO168" s="384"/>
      <c r="AP168" s="384"/>
      <c r="AQ168" s="384"/>
      <c r="AR168" s="384"/>
      <c r="AS168" s="384"/>
      <c r="AT168" s="384"/>
      <c r="AU168" s="384"/>
      <c r="AV168" s="384"/>
      <c r="AW168" s="384"/>
      <c r="AX168" s="384"/>
      <c r="AY168" s="384"/>
      <c r="AZ168" s="384"/>
      <c r="BA168" s="384"/>
      <c r="BB168" s="384"/>
      <c r="BC168" s="384"/>
      <c r="BD168" s="384"/>
      <c r="BE168" s="384"/>
    </row>
    <row r="169" spans="1:57">
      <c r="A169" s="384"/>
      <c r="B169" s="384"/>
      <c r="C169" s="384"/>
      <c r="D169" s="384"/>
      <c r="E169" s="384"/>
      <c r="F169" s="384"/>
      <c r="G169" s="384"/>
      <c r="H169" s="384"/>
      <c r="I169" s="384"/>
      <c r="J169" s="384"/>
      <c r="K169" s="384"/>
      <c r="L169" s="384"/>
      <c r="M169" s="384"/>
      <c r="N169" s="384"/>
      <c r="O169" s="384"/>
      <c r="P169" s="384"/>
      <c r="Q169" s="384"/>
      <c r="R169" s="384"/>
      <c r="S169" s="384"/>
      <c r="T169" s="384"/>
      <c r="U169" s="384"/>
      <c r="V169" s="384"/>
      <c r="W169" s="384"/>
      <c r="X169" s="384"/>
      <c r="Y169" s="384"/>
      <c r="Z169" s="384"/>
      <c r="AA169" s="384"/>
      <c r="AB169" s="384"/>
      <c r="AC169" s="384"/>
      <c r="AD169" s="384"/>
      <c r="AE169" s="384"/>
      <c r="AF169" s="384"/>
      <c r="AG169" s="384"/>
      <c r="AH169" s="384"/>
      <c r="AI169" s="384"/>
      <c r="AJ169" s="384"/>
      <c r="AK169" s="384"/>
      <c r="AL169" s="384"/>
      <c r="AM169" s="384"/>
      <c r="AN169" s="384"/>
      <c r="AO169" s="384"/>
      <c r="AP169" s="384"/>
      <c r="AQ169" s="384"/>
      <c r="AR169" s="384"/>
      <c r="AS169" s="384"/>
      <c r="AT169" s="384"/>
      <c r="AU169" s="384"/>
      <c r="AV169" s="384"/>
      <c r="AW169" s="384"/>
      <c r="AX169" s="384"/>
      <c r="AY169" s="384"/>
      <c r="AZ169" s="384"/>
      <c r="BA169" s="384"/>
      <c r="BB169" s="384"/>
      <c r="BC169" s="384"/>
      <c r="BD169" s="384"/>
      <c r="BE169" s="384"/>
    </row>
    <row r="170" spans="1:57">
      <c r="A170" s="384"/>
      <c r="B170" s="384"/>
      <c r="C170" s="384"/>
      <c r="D170" s="384"/>
      <c r="E170" s="384"/>
      <c r="F170" s="384"/>
      <c r="G170" s="384"/>
      <c r="H170" s="384"/>
      <c r="I170" s="384"/>
      <c r="J170" s="384"/>
      <c r="K170" s="384"/>
      <c r="L170" s="384"/>
      <c r="M170" s="384"/>
      <c r="N170" s="384"/>
      <c r="O170" s="384"/>
      <c r="P170" s="384"/>
      <c r="Q170" s="384"/>
      <c r="R170" s="384"/>
      <c r="S170" s="384"/>
      <c r="T170" s="384"/>
      <c r="U170" s="384"/>
      <c r="V170" s="384"/>
      <c r="W170" s="384"/>
      <c r="X170" s="384"/>
      <c r="Y170" s="384"/>
      <c r="Z170" s="384"/>
      <c r="AA170" s="384"/>
      <c r="AB170" s="384"/>
      <c r="AC170" s="384"/>
      <c r="AD170" s="384"/>
      <c r="AE170" s="384"/>
      <c r="AF170" s="384"/>
      <c r="AG170" s="384"/>
      <c r="AH170" s="384"/>
      <c r="AI170" s="384"/>
      <c r="AJ170" s="384"/>
      <c r="AK170" s="384"/>
      <c r="AL170" s="384"/>
      <c r="AM170" s="384"/>
      <c r="AN170" s="384"/>
      <c r="AO170" s="384"/>
      <c r="AP170" s="384"/>
      <c r="AQ170" s="384"/>
      <c r="AR170" s="384"/>
      <c r="AS170" s="384"/>
      <c r="AT170" s="384"/>
      <c r="AU170" s="384"/>
      <c r="AV170" s="384"/>
      <c r="AW170" s="384"/>
      <c r="AX170" s="384"/>
      <c r="AY170" s="384"/>
      <c r="AZ170" s="384"/>
      <c r="BA170" s="384"/>
      <c r="BB170" s="384"/>
      <c r="BC170" s="384"/>
      <c r="BD170" s="384"/>
      <c r="BE170" s="384"/>
    </row>
    <row r="171" spans="1:57">
      <c r="A171" s="384"/>
      <c r="B171" s="384"/>
      <c r="C171" s="384"/>
      <c r="D171" s="384"/>
      <c r="E171" s="384"/>
      <c r="F171" s="384"/>
      <c r="G171" s="384"/>
      <c r="H171" s="384"/>
      <c r="I171" s="384"/>
      <c r="J171" s="384"/>
      <c r="K171" s="384"/>
      <c r="L171" s="384"/>
      <c r="M171" s="384"/>
      <c r="N171" s="384"/>
      <c r="O171" s="384"/>
      <c r="P171" s="384"/>
      <c r="Q171" s="384"/>
      <c r="R171" s="384"/>
      <c r="S171" s="384"/>
      <c r="T171" s="384"/>
      <c r="U171" s="384"/>
      <c r="V171" s="384"/>
      <c r="W171" s="384"/>
      <c r="X171" s="384"/>
      <c r="Y171" s="384"/>
      <c r="Z171" s="384"/>
      <c r="AA171" s="384"/>
      <c r="AB171" s="384"/>
      <c r="AC171" s="384"/>
      <c r="AD171" s="384"/>
      <c r="AE171" s="384"/>
      <c r="AF171" s="384"/>
      <c r="AG171" s="384"/>
      <c r="AH171" s="384"/>
      <c r="AI171" s="384"/>
      <c r="AJ171" s="384"/>
      <c r="AK171" s="384"/>
      <c r="AL171" s="384"/>
      <c r="AM171" s="384"/>
      <c r="AN171" s="384"/>
      <c r="AO171" s="384"/>
      <c r="AP171" s="384"/>
      <c r="AQ171" s="384"/>
      <c r="AR171" s="384"/>
      <c r="AS171" s="384"/>
      <c r="AT171" s="384"/>
      <c r="AU171" s="384"/>
      <c r="AV171" s="384"/>
      <c r="AW171" s="384"/>
      <c r="AX171" s="384"/>
      <c r="AY171" s="384"/>
      <c r="AZ171" s="384"/>
      <c r="BA171" s="384"/>
      <c r="BB171" s="384"/>
      <c r="BC171" s="384"/>
      <c r="BD171" s="384"/>
      <c r="BE171" s="384"/>
    </row>
    <row r="172" spans="1:57">
      <c r="A172" s="384"/>
      <c r="B172" s="384"/>
      <c r="C172" s="384"/>
      <c r="D172" s="384"/>
      <c r="E172" s="384"/>
      <c r="F172" s="384"/>
      <c r="G172" s="384"/>
      <c r="H172" s="384"/>
      <c r="I172" s="384"/>
      <c r="J172" s="384"/>
      <c r="K172" s="384"/>
      <c r="L172" s="384"/>
      <c r="M172" s="384"/>
      <c r="N172" s="384"/>
      <c r="O172" s="384"/>
      <c r="P172" s="384"/>
      <c r="Q172" s="384"/>
      <c r="R172" s="384"/>
      <c r="S172" s="384"/>
      <c r="T172" s="384"/>
      <c r="U172" s="384"/>
      <c r="V172" s="384"/>
      <c r="W172" s="384"/>
      <c r="X172" s="384"/>
      <c r="Y172" s="384"/>
      <c r="Z172" s="384"/>
      <c r="AA172" s="384"/>
      <c r="AB172" s="384"/>
      <c r="AC172" s="384"/>
      <c r="AD172" s="384"/>
      <c r="AE172" s="384"/>
      <c r="AF172" s="384"/>
      <c r="AG172" s="384"/>
      <c r="AH172" s="384"/>
      <c r="AI172" s="384"/>
      <c r="AJ172" s="384"/>
      <c r="AK172" s="384"/>
      <c r="AL172" s="384"/>
      <c r="AM172" s="384"/>
      <c r="AN172" s="384"/>
      <c r="AO172" s="384"/>
      <c r="AP172" s="384"/>
      <c r="AQ172" s="384"/>
      <c r="AR172" s="384"/>
      <c r="AS172" s="384"/>
      <c r="AT172" s="384"/>
      <c r="AU172" s="384"/>
      <c r="AV172" s="384"/>
      <c r="AW172" s="384"/>
      <c r="AX172" s="384"/>
      <c r="AY172" s="384"/>
      <c r="AZ172" s="384"/>
      <c r="BA172" s="384"/>
      <c r="BB172" s="384"/>
      <c r="BC172" s="384"/>
      <c r="BD172" s="384"/>
      <c r="BE172" s="384"/>
    </row>
    <row r="173" spans="1:57">
      <c r="A173" s="384"/>
      <c r="B173" s="384"/>
      <c r="C173" s="384"/>
      <c r="D173" s="384"/>
      <c r="E173" s="384"/>
      <c r="F173" s="384"/>
      <c r="G173" s="384"/>
      <c r="H173" s="384"/>
      <c r="I173" s="384"/>
      <c r="J173" s="384"/>
      <c r="K173" s="384"/>
      <c r="L173" s="384"/>
      <c r="M173" s="384"/>
      <c r="N173" s="384"/>
      <c r="O173" s="384"/>
      <c r="P173" s="384"/>
      <c r="Q173" s="384"/>
      <c r="R173" s="384"/>
      <c r="S173" s="384"/>
      <c r="T173" s="384"/>
      <c r="U173" s="384"/>
      <c r="V173" s="384"/>
      <c r="W173" s="384"/>
      <c r="X173" s="384"/>
      <c r="Y173" s="384"/>
      <c r="Z173" s="384"/>
      <c r="AA173" s="384"/>
      <c r="AB173" s="384"/>
      <c r="AC173" s="384"/>
      <c r="AD173" s="384"/>
      <c r="AE173" s="384"/>
      <c r="AF173" s="384"/>
      <c r="AG173" s="384"/>
      <c r="AH173" s="384"/>
      <c r="AI173" s="384"/>
      <c r="AJ173" s="384"/>
      <c r="AK173" s="384"/>
      <c r="AL173" s="384"/>
      <c r="AM173" s="384"/>
      <c r="AN173" s="384"/>
      <c r="AO173" s="384"/>
      <c r="AP173" s="384"/>
      <c r="AQ173" s="384"/>
      <c r="AR173" s="384"/>
      <c r="AS173" s="384"/>
      <c r="AT173" s="384"/>
      <c r="AU173" s="384"/>
      <c r="AV173" s="384"/>
      <c r="AW173" s="384"/>
      <c r="AX173" s="384"/>
      <c r="AY173" s="384"/>
      <c r="AZ173" s="384"/>
      <c r="BA173" s="384"/>
      <c r="BB173" s="384"/>
      <c r="BC173" s="384"/>
      <c r="BD173" s="384"/>
      <c r="BE173" s="384"/>
    </row>
    <row r="174" spans="1:57">
      <c r="A174" s="384"/>
      <c r="B174" s="384"/>
      <c r="C174" s="384"/>
      <c r="D174" s="384"/>
      <c r="E174" s="384"/>
      <c r="F174" s="384"/>
      <c r="G174" s="384"/>
      <c r="H174" s="384"/>
      <c r="I174" s="384"/>
      <c r="J174" s="384"/>
      <c r="K174" s="384"/>
      <c r="L174" s="384"/>
      <c r="M174" s="384"/>
      <c r="N174" s="384"/>
      <c r="O174" s="384"/>
      <c r="P174" s="384"/>
      <c r="Q174" s="384"/>
      <c r="R174" s="384"/>
      <c r="S174" s="384"/>
      <c r="T174" s="384"/>
      <c r="U174" s="384"/>
      <c r="V174" s="384"/>
      <c r="W174" s="384"/>
      <c r="X174" s="384"/>
      <c r="Y174" s="384"/>
      <c r="Z174" s="384"/>
      <c r="AA174" s="384"/>
      <c r="AB174" s="384"/>
      <c r="AC174" s="384"/>
      <c r="AD174" s="384"/>
      <c r="AE174" s="384"/>
      <c r="AF174" s="384"/>
      <c r="AG174" s="384"/>
      <c r="AH174" s="384"/>
      <c r="AI174" s="384"/>
      <c r="AJ174" s="384"/>
      <c r="AK174" s="384"/>
      <c r="AL174" s="384"/>
      <c r="AM174" s="384"/>
      <c r="AN174" s="384"/>
      <c r="AO174" s="384"/>
      <c r="AP174" s="384"/>
      <c r="AQ174" s="384"/>
      <c r="AR174" s="384"/>
      <c r="AS174" s="384"/>
      <c r="AT174" s="384"/>
      <c r="AU174" s="384"/>
      <c r="AV174" s="384"/>
      <c r="AW174" s="384"/>
      <c r="AX174" s="384"/>
      <c r="AY174" s="384"/>
      <c r="AZ174" s="384"/>
      <c r="BA174" s="384"/>
      <c r="BB174" s="384"/>
      <c r="BC174" s="384"/>
      <c r="BD174" s="384"/>
      <c r="BE174" s="384"/>
    </row>
    <row r="175" spans="1:57">
      <c r="A175" s="384"/>
      <c r="B175" s="384"/>
      <c r="C175" s="384"/>
      <c r="D175" s="384"/>
      <c r="E175" s="384"/>
      <c r="F175" s="384"/>
      <c r="G175" s="384"/>
      <c r="H175" s="384"/>
      <c r="I175" s="384"/>
      <c r="J175" s="384"/>
      <c r="K175" s="384"/>
      <c r="L175" s="384"/>
      <c r="M175" s="384"/>
      <c r="N175" s="384"/>
      <c r="O175" s="384"/>
      <c r="P175" s="384"/>
      <c r="Q175" s="384"/>
      <c r="R175" s="384"/>
      <c r="S175" s="384"/>
      <c r="T175" s="384"/>
      <c r="U175" s="384"/>
      <c r="V175" s="384"/>
      <c r="W175" s="384"/>
      <c r="X175" s="384"/>
      <c r="Y175" s="384"/>
      <c r="Z175" s="384"/>
      <c r="AA175" s="384"/>
      <c r="AB175" s="384"/>
      <c r="AC175" s="384"/>
      <c r="AD175" s="384"/>
      <c r="AE175" s="384"/>
      <c r="AF175" s="384"/>
      <c r="AG175" s="384"/>
      <c r="AH175" s="384"/>
      <c r="AI175" s="384"/>
      <c r="AJ175" s="384"/>
      <c r="AK175" s="384"/>
      <c r="AL175" s="384"/>
      <c r="AM175" s="384"/>
      <c r="AN175" s="384"/>
      <c r="AO175" s="384"/>
      <c r="AP175" s="384"/>
      <c r="AQ175" s="384"/>
      <c r="AR175" s="384"/>
      <c r="AS175" s="384"/>
      <c r="AT175" s="384"/>
      <c r="AU175" s="384"/>
      <c r="AV175" s="384"/>
      <c r="AW175" s="384"/>
      <c r="AX175" s="384"/>
      <c r="AY175" s="384"/>
      <c r="AZ175" s="384"/>
      <c r="BA175" s="384"/>
      <c r="BB175" s="384"/>
      <c r="BC175" s="384"/>
      <c r="BD175" s="384"/>
      <c r="BE175" s="384"/>
    </row>
    <row r="176" spans="1:57">
      <c r="A176" s="384"/>
      <c r="B176" s="384"/>
      <c r="C176" s="384"/>
      <c r="D176" s="384"/>
      <c r="E176" s="384"/>
      <c r="F176" s="384"/>
      <c r="G176" s="384"/>
      <c r="H176" s="384"/>
      <c r="I176" s="384"/>
      <c r="J176" s="384"/>
      <c r="K176" s="384"/>
      <c r="L176" s="384"/>
      <c r="M176" s="384"/>
      <c r="N176" s="384"/>
      <c r="O176" s="384"/>
      <c r="P176" s="384"/>
      <c r="Q176" s="384"/>
      <c r="R176" s="384"/>
      <c r="S176" s="384"/>
      <c r="T176" s="384"/>
      <c r="U176" s="384"/>
      <c r="V176" s="384"/>
      <c r="W176" s="384"/>
      <c r="X176" s="384"/>
      <c r="Y176" s="384"/>
      <c r="Z176" s="384"/>
      <c r="AA176" s="384"/>
      <c r="AB176" s="384"/>
      <c r="AC176" s="384"/>
      <c r="AD176" s="384"/>
      <c r="AE176" s="384"/>
      <c r="AF176" s="384"/>
      <c r="AG176" s="384"/>
      <c r="AH176" s="384"/>
      <c r="AI176" s="384"/>
      <c r="AJ176" s="384"/>
      <c r="AK176" s="384"/>
      <c r="AL176" s="384"/>
      <c r="AM176" s="384"/>
      <c r="AN176" s="384"/>
      <c r="AO176" s="384"/>
      <c r="AP176" s="384"/>
      <c r="AQ176" s="384"/>
      <c r="AR176" s="384"/>
      <c r="AS176" s="384"/>
      <c r="AT176" s="384"/>
      <c r="AU176" s="384"/>
      <c r="AV176" s="384"/>
      <c r="AW176" s="384"/>
      <c r="AX176" s="384"/>
      <c r="AY176" s="384"/>
      <c r="AZ176" s="384"/>
      <c r="BA176" s="384"/>
      <c r="BB176" s="384"/>
      <c r="BC176" s="384"/>
      <c r="BD176" s="384"/>
      <c r="BE176" s="384"/>
    </row>
    <row r="177" spans="1:57">
      <c r="A177" s="384"/>
      <c r="B177" s="384"/>
      <c r="C177" s="384"/>
      <c r="D177" s="384"/>
      <c r="E177" s="384"/>
      <c r="F177" s="384"/>
      <c r="G177" s="384"/>
      <c r="H177" s="384"/>
      <c r="I177" s="384"/>
      <c r="J177" s="384"/>
      <c r="K177" s="384"/>
      <c r="L177" s="384"/>
      <c r="M177" s="384"/>
      <c r="N177" s="384"/>
      <c r="O177" s="384"/>
      <c r="P177" s="384"/>
      <c r="Q177" s="384"/>
      <c r="R177" s="384"/>
      <c r="S177" s="384"/>
      <c r="T177" s="384"/>
      <c r="U177" s="384"/>
      <c r="V177" s="384"/>
      <c r="W177" s="384"/>
      <c r="X177" s="384"/>
      <c r="Y177" s="384"/>
      <c r="Z177" s="384"/>
      <c r="AA177" s="384"/>
      <c r="AB177" s="384"/>
      <c r="AC177" s="384"/>
      <c r="AD177" s="384"/>
      <c r="AE177" s="384"/>
      <c r="AF177" s="384"/>
      <c r="AG177" s="384"/>
      <c r="AH177" s="384"/>
      <c r="AI177" s="384"/>
      <c r="AJ177" s="384"/>
      <c r="AK177" s="384"/>
      <c r="AL177" s="384"/>
      <c r="AM177" s="384"/>
      <c r="AN177" s="384"/>
      <c r="AO177" s="384"/>
      <c r="AP177" s="384"/>
      <c r="AQ177" s="384"/>
      <c r="AR177" s="384"/>
      <c r="AS177" s="384"/>
      <c r="AT177" s="384"/>
      <c r="AU177" s="384"/>
      <c r="AV177" s="384"/>
      <c r="AW177" s="384"/>
      <c r="AX177" s="384"/>
      <c r="AY177" s="384"/>
      <c r="AZ177" s="384"/>
      <c r="BA177" s="384"/>
      <c r="BB177" s="384"/>
      <c r="BC177" s="384"/>
      <c r="BD177" s="384"/>
      <c r="BE177" s="384"/>
    </row>
    <row r="178" spans="1:57">
      <c r="A178" s="384"/>
      <c r="B178" s="384"/>
      <c r="C178" s="384"/>
      <c r="D178" s="384"/>
      <c r="E178" s="384"/>
      <c r="F178" s="384"/>
      <c r="G178" s="384"/>
      <c r="H178" s="384"/>
      <c r="I178" s="384"/>
      <c r="J178" s="384"/>
      <c r="K178" s="384"/>
      <c r="L178" s="384"/>
      <c r="M178" s="384"/>
      <c r="N178" s="384"/>
      <c r="O178" s="384"/>
      <c r="P178" s="384"/>
      <c r="Q178" s="384"/>
      <c r="R178" s="384"/>
      <c r="S178" s="384"/>
      <c r="T178" s="384"/>
      <c r="U178" s="384"/>
      <c r="V178" s="384"/>
      <c r="W178" s="384"/>
      <c r="X178" s="384"/>
      <c r="Y178" s="384"/>
      <c r="Z178" s="384"/>
      <c r="AA178" s="384"/>
      <c r="AB178" s="384"/>
      <c r="AC178" s="384"/>
      <c r="AD178" s="384"/>
      <c r="AE178" s="384"/>
      <c r="AF178" s="384"/>
      <c r="AG178" s="384"/>
      <c r="AH178" s="384"/>
      <c r="AI178" s="384"/>
      <c r="AJ178" s="384"/>
      <c r="AK178" s="384"/>
      <c r="AL178" s="384"/>
      <c r="AM178" s="384"/>
      <c r="AN178" s="384"/>
      <c r="AO178" s="384"/>
      <c r="AP178" s="384"/>
      <c r="AQ178" s="384"/>
      <c r="AR178" s="384"/>
      <c r="AS178" s="384"/>
      <c r="AT178" s="384"/>
      <c r="AU178" s="384"/>
      <c r="AV178" s="384"/>
      <c r="AW178" s="384"/>
      <c r="AX178" s="384"/>
      <c r="AY178" s="384"/>
      <c r="AZ178" s="384"/>
      <c r="BA178" s="384"/>
      <c r="BB178" s="384"/>
      <c r="BC178" s="384"/>
      <c r="BD178" s="384"/>
      <c r="BE178" s="384"/>
    </row>
    <row r="179" spans="1:57">
      <c r="A179" s="384"/>
      <c r="B179" s="384"/>
      <c r="C179" s="384"/>
      <c r="D179" s="384"/>
      <c r="E179" s="384"/>
      <c r="F179" s="384"/>
      <c r="G179" s="384"/>
      <c r="H179" s="384"/>
      <c r="I179" s="384"/>
      <c r="J179" s="384"/>
      <c r="K179" s="384"/>
      <c r="L179" s="384"/>
      <c r="M179" s="384"/>
      <c r="N179" s="384"/>
      <c r="O179" s="384"/>
      <c r="P179" s="384"/>
      <c r="Q179" s="384"/>
      <c r="R179" s="384"/>
      <c r="S179" s="384"/>
      <c r="T179" s="384"/>
      <c r="U179" s="384"/>
      <c r="V179" s="384"/>
      <c r="W179" s="384"/>
      <c r="X179" s="384"/>
      <c r="Y179" s="384"/>
      <c r="Z179" s="384"/>
      <c r="AA179" s="384"/>
      <c r="AB179" s="384"/>
      <c r="AC179" s="384"/>
      <c r="AD179" s="384"/>
      <c r="AE179" s="384"/>
      <c r="AF179" s="384"/>
      <c r="AG179" s="384"/>
      <c r="AH179" s="384"/>
      <c r="AI179" s="384"/>
      <c r="AJ179" s="384"/>
      <c r="AK179" s="384"/>
      <c r="AL179" s="384"/>
      <c r="AM179" s="384"/>
      <c r="AN179" s="384"/>
      <c r="AO179" s="384"/>
      <c r="AP179" s="384"/>
      <c r="AQ179" s="384"/>
      <c r="AR179" s="384"/>
      <c r="AS179" s="384"/>
      <c r="AT179" s="384"/>
      <c r="AU179" s="384"/>
      <c r="AV179" s="384"/>
      <c r="AW179" s="384"/>
      <c r="AX179" s="384"/>
      <c r="AY179" s="384"/>
      <c r="AZ179" s="384"/>
      <c r="BA179" s="384"/>
      <c r="BB179" s="384"/>
      <c r="BC179" s="384"/>
      <c r="BD179" s="384"/>
      <c r="BE179" s="384"/>
    </row>
    <row r="180" spans="1:57">
      <c r="A180" s="384"/>
      <c r="B180" s="384"/>
      <c r="C180" s="384"/>
      <c r="D180" s="384"/>
      <c r="E180" s="384"/>
      <c r="F180" s="384"/>
      <c r="G180" s="384"/>
      <c r="H180" s="384"/>
      <c r="I180" s="384"/>
      <c r="J180" s="384"/>
      <c r="K180" s="384"/>
      <c r="L180" s="384"/>
      <c r="M180" s="384"/>
      <c r="N180" s="384"/>
      <c r="O180" s="384"/>
      <c r="P180" s="384"/>
      <c r="Q180" s="384"/>
      <c r="R180" s="384"/>
      <c r="S180" s="384"/>
      <c r="T180" s="384"/>
      <c r="U180" s="384"/>
      <c r="V180" s="384"/>
      <c r="W180" s="384"/>
      <c r="X180" s="384"/>
      <c r="Y180" s="384"/>
      <c r="Z180" s="384"/>
      <c r="AA180" s="384"/>
      <c r="AB180" s="384"/>
      <c r="AC180" s="384"/>
      <c r="AD180" s="384"/>
      <c r="AE180" s="384"/>
      <c r="AF180" s="384"/>
      <c r="AG180" s="384"/>
      <c r="AH180" s="384"/>
      <c r="AI180" s="384"/>
      <c r="AJ180" s="384"/>
      <c r="AK180" s="384"/>
      <c r="AL180" s="384"/>
      <c r="AM180" s="384"/>
      <c r="AN180" s="384"/>
      <c r="AO180" s="384"/>
      <c r="AP180" s="384"/>
      <c r="AQ180" s="384"/>
      <c r="AR180" s="384"/>
      <c r="AS180" s="384"/>
      <c r="AT180" s="384"/>
      <c r="AU180" s="384"/>
      <c r="AV180" s="384"/>
      <c r="AW180" s="384"/>
      <c r="AX180" s="384"/>
      <c r="AY180" s="384"/>
      <c r="AZ180" s="384"/>
      <c r="BA180" s="384"/>
      <c r="BB180" s="384"/>
      <c r="BC180" s="384"/>
      <c r="BD180" s="384"/>
      <c r="BE180" s="384"/>
    </row>
    <row r="181" spans="1:57">
      <c r="A181" s="384"/>
      <c r="B181" s="384"/>
      <c r="C181" s="384"/>
      <c r="D181" s="384"/>
      <c r="E181" s="384"/>
      <c r="F181" s="384"/>
      <c r="G181" s="384"/>
      <c r="H181" s="384"/>
      <c r="I181" s="384"/>
      <c r="J181" s="384"/>
      <c r="K181" s="384"/>
      <c r="L181" s="384"/>
      <c r="M181" s="384"/>
      <c r="N181" s="384"/>
      <c r="O181" s="384"/>
      <c r="P181" s="384"/>
      <c r="Q181" s="384"/>
      <c r="R181" s="384"/>
      <c r="S181" s="384"/>
      <c r="T181" s="384"/>
      <c r="U181" s="384"/>
      <c r="V181" s="384"/>
      <c r="W181" s="384"/>
      <c r="X181" s="384"/>
      <c r="Y181" s="384"/>
      <c r="Z181" s="384"/>
      <c r="AA181" s="384"/>
      <c r="AB181" s="384"/>
      <c r="AC181" s="384"/>
      <c r="AD181" s="384"/>
      <c r="AE181" s="384"/>
      <c r="AF181" s="384"/>
      <c r="AG181" s="384"/>
      <c r="AH181" s="384"/>
      <c r="AI181" s="384"/>
      <c r="AJ181" s="384"/>
      <c r="AK181" s="384"/>
      <c r="AL181" s="384"/>
      <c r="AM181" s="384"/>
      <c r="AN181" s="384"/>
      <c r="AO181" s="384"/>
      <c r="AP181" s="384"/>
      <c r="AQ181" s="384"/>
      <c r="AR181" s="384"/>
      <c r="AS181" s="384"/>
      <c r="AT181" s="384"/>
      <c r="AU181" s="384"/>
      <c r="AV181" s="384"/>
      <c r="AW181" s="384"/>
      <c r="AX181" s="384"/>
      <c r="AY181" s="384"/>
      <c r="AZ181" s="384"/>
      <c r="BA181" s="384"/>
      <c r="BB181" s="384"/>
      <c r="BC181" s="384"/>
      <c r="BD181" s="384"/>
      <c r="BE181" s="384"/>
    </row>
    <row r="182" spans="1:57">
      <c r="A182" s="384"/>
      <c r="B182" s="384"/>
      <c r="C182" s="384"/>
      <c r="D182" s="384"/>
      <c r="E182" s="384"/>
      <c r="F182" s="384"/>
      <c r="G182" s="384"/>
      <c r="H182" s="384"/>
      <c r="I182" s="384"/>
      <c r="J182" s="384"/>
      <c r="K182" s="384"/>
      <c r="L182" s="384"/>
      <c r="M182" s="384"/>
      <c r="N182" s="384"/>
      <c r="O182" s="384"/>
      <c r="P182" s="384"/>
      <c r="Q182" s="384"/>
      <c r="R182" s="384"/>
      <c r="S182" s="384"/>
      <c r="T182" s="384"/>
      <c r="U182" s="384"/>
      <c r="V182" s="384"/>
      <c r="W182" s="384"/>
      <c r="X182" s="384"/>
      <c r="Y182" s="384"/>
      <c r="Z182" s="384"/>
      <c r="AA182" s="384"/>
      <c r="AB182" s="384"/>
      <c r="AC182" s="384"/>
      <c r="AD182" s="384"/>
      <c r="AE182" s="384"/>
      <c r="AF182" s="384"/>
      <c r="AG182" s="384"/>
      <c r="AH182" s="384"/>
      <c r="AI182" s="384"/>
      <c r="AJ182" s="384"/>
      <c r="AK182" s="384"/>
      <c r="AL182" s="384"/>
      <c r="AM182" s="384"/>
      <c r="AN182" s="384"/>
      <c r="AO182" s="384"/>
      <c r="AP182" s="384"/>
      <c r="AQ182" s="384"/>
      <c r="AR182" s="384"/>
      <c r="AS182" s="384"/>
      <c r="AT182" s="384"/>
      <c r="AU182" s="384"/>
      <c r="AV182" s="384"/>
      <c r="AW182" s="384"/>
      <c r="AX182" s="384"/>
      <c r="AY182" s="384"/>
      <c r="AZ182" s="384"/>
      <c r="BA182" s="384"/>
      <c r="BB182" s="384"/>
      <c r="BC182" s="384"/>
      <c r="BD182" s="384"/>
      <c r="BE182" s="384"/>
    </row>
    <row r="183" spans="1:57">
      <c r="A183" s="384"/>
      <c r="B183" s="384"/>
      <c r="C183" s="384"/>
      <c r="D183" s="384"/>
      <c r="E183" s="384"/>
      <c r="F183" s="384"/>
      <c r="G183" s="384"/>
      <c r="H183" s="384"/>
      <c r="I183" s="384"/>
      <c r="J183" s="384"/>
      <c r="K183" s="384"/>
      <c r="L183" s="384"/>
      <c r="M183" s="384"/>
      <c r="N183" s="384"/>
      <c r="O183" s="384"/>
      <c r="P183" s="384"/>
      <c r="Q183" s="384"/>
      <c r="R183" s="384"/>
      <c r="S183" s="384"/>
      <c r="T183" s="384"/>
      <c r="U183" s="384"/>
      <c r="V183" s="384"/>
      <c r="W183" s="384"/>
      <c r="X183" s="384"/>
      <c r="Y183" s="384"/>
      <c r="Z183" s="384"/>
      <c r="AA183" s="384"/>
      <c r="AB183" s="384"/>
      <c r="AC183" s="384"/>
      <c r="AD183" s="384"/>
      <c r="AE183" s="384"/>
      <c r="AF183" s="384"/>
      <c r="AG183" s="384"/>
      <c r="AH183" s="384"/>
      <c r="AI183" s="384"/>
      <c r="AJ183" s="384"/>
      <c r="AK183" s="384"/>
      <c r="AL183" s="384"/>
      <c r="AM183" s="384"/>
      <c r="AN183" s="384"/>
      <c r="AO183" s="384"/>
      <c r="AP183" s="384"/>
      <c r="AQ183" s="384"/>
      <c r="AR183" s="384"/>
      <c r="AS183" s="384"/>
      <c r="AT183" s="384"/>
      <c r="AU183" s="384"/>
      <c r="AV183" s="384"/>
      <c r="AW183" s="384"/>
      <c r="AX183" s="384"/>
      <c r="AY183" s="384"/>
      <c r="AZ183" s="384"/>
      <c r="BA183" s="384"/>
      <c r="BB183" s="384"/>
      <c r="BC183" s="384"/>
      <c r="BD183" s="384"/>
      <c r="BE183" s="384"/>
    </row>
    <row r="184" spans="1:57">
      <c r="A184" s="384"/>
      <c r="B184" s="384"/>
      <c r="C184" s="384"/>
      <c r="D184" s="384"/>
      <c r="E184" s="384"/>
      <c r="F184" s="384"/>
      <c r="G184" s="384"/>
      <c r="H184" s="384"/>
      <c r="I184" s="384"/>
      <c r="J184" s="384"/>
      <c r="K184" s="384"/>
      <c r="L184" s="384"/>
      <c r="M184" s="384"/>
      <c r="N184" s="384"/>
      <c r="O184" s="384"/>
      <c r="P184" s="384"/>
      <c r="Q184" s="384"/>
      <c r="R184" s="384"/>
      <c r="S184" s="384"/>
      <c r="T184" s="384"/>
      <c r="U184" s="384"/>
      <c r="V184" s="384"/>
      <c r="W184" s="384"/>
      <c r="X184" s="384"/>
      <c r="Y184" s="384"/>
      <c r="Z184" s="384"/>
      <c r="AA184" s="384"/>
      <c r="AB184" s="384"/>
      <c r="AC184" s="384"/>
      <c r="AD184" s="384"/>
      <c r="AE184" s="384"/>
      <c r="AF184" s="384"/>
      <c r="AG184" s="384"/>
      <c r="AH184" s="384"/>
      <c r="AI184" s="384"/>
      <c r="AJ184" s="384"/>
      <c r="AK184" s="384"/>
      <c r="AL184" s="384"/>
      <c r="AM184" s="384"/>
      <c r="AN184" s="384"/>
      <c r="AO184" s="384"/>
      <c r="AP184" s="384"/>
      <c r="AQ184" s="384"/>
      <c r="AR184" s="384"/>
      <c r="AS184" s="384"/>
      <c r="AT184" s="384"/>
      <c r="AU184" s="384"/>
      <c r="AV184" s="384"/>
      <c r="AW184" s="384"/>
      <c r="AX184" s="384"/>
      <c r="AY184" s="384"/>
      <c r="AZ184" s="384"/>
      <c r="BA184" s="384"/>
      <c r="BB184" s="384"/>
      <c r="BC184" s="384"/>
      <c r="BD184" s="384"/>
      <c r="BE184" s="384"/>
    </row>
    <row r="185" spans="1:57">
      <c r="A185" s="384"/>
      <c r="B185" s="384"/>
      <c r="C185" s="384"/>
      <c r="D185" s="384"/>
      <c r="E185" s="384"/>
      <c r="F185" s="384"/>
      <c r="G185" s="384"/>
      <c r="H185" s="384"/>
      <c r="I185" s="384"/>
      <c r="J185" s="384"/>
      <c r="K185" s="384"/>
      <c r="L185" s="384"/>
      <c r="M185" s="384"/>
      <c r="N185" s="384"/>
      <c r="O185" s="384"/>
      <c r="P185" s="384"/>
      <c r="Q185" s="384"/>
      <c r="R185" s="384"/>
      <c r="S185" s="384"/>
      <c r="T185" s="384"/>
      <c r="U185" s="384"/>
      <c r="V185" s="384"/>
      <c r="W185" s="384"/>
      <c r="X185" s="384"/>
      <c r="Y185" s="384"/>
      <c r="Z185" s="384"/>
      <c r="AA185" s="384"/>
      <c r="AB185" s="384"/>
      <c r="AC185" s="384"/>
      <c r="AD185" s="384"/>
      <c r="AE185" s="384"/>
      <c r="AF185" s="384"/>
      <c r="AG185" s="384"/>
      <c r="AH185" s="384"/>
      <c r="AI185" s="384"/>
      <c r="AJ185" s="384"/>
      <c r="AK185" s="384"/>
      <c r="AL185" s="384"/>
      <c r="AM185" s="384"/>
      <c r="AN185" s="384"/>
      <c r="AO185" s="384"/>
      <c r="AP185" s="384"/>
      <c r="AQ185" s="384"/>
      <c r="AR185" s="384"/>
      <c r="AS185" s="384"/>
      <c r="AT185" s="384"/>
      <c r="AU185" s="384"/>
      <c r="AV185" s="384"/>
      <c r="AW185" s="384"/>
      <c r="AX185" s="384"/>
      <c r="AY185" s="384"/>
      <c r="AZ185" s="384"/>
      <c r="BA185" s="384"/>
      <c r="BB185" s="384"/>
      <c r="BC185" s="384"/>
      <c r="BD185" s="384"/>
      <c r="BE185" s="384"/>
    </row>
    <row r="186" spans="1:57">
      <c r="A186" s="384"/>
      <c r="B186" s="384"/>
      <c r="C186" s="384"/>
      <c r="D186" s="384"/>
      <c r="E186" s="384"/>
      <c r="F186" s="384"/>
      <c r="G186" s="384"/>
      <c r="H186" s="384"/>
      <c r="I186" s="384"/>
      <c r="J186" s="384"/>
      <c r="K186" s="384"/>
      <c r="L186" s="384"/>
      <c r="M186" s="384"/>
      <c r="N186" s="384"/>
      <c r="O186" s="384"/>
      <c r="P186" s="384"/>
      <c r="Q186" s="384"/>
      <c r="R186" s="384"/>
      <c r="S186" s="384"/>
      <c r="T186" s="384"/>
      <c r="U186" s="384"/>
      <c r="V186" s="384"/>
      <c r="W186" s="384"/>
      <c r="X186" s="384"/>
      <c r="Y186" s="384"/>
      <c r="Z186" s="384"/>
      <c r="AA186" s="384"/>
      <c r="AB186" s="384"/>
      <c r="AC186" s="384"/>
      <c r="AD186" s="384"/>
      <c r="AE186" s="384"/>
      <c r="AF186" s="384"/>
      <c r="AG186" s="384"/>
      <c r="AH186" s="384"/>
      <c r="AI186" s="384"/>
      <c r="AJ186" s="384"/>
      <c r="AK186" s="384"/>
      <c r="AL186" s="384"/>
      <c r="AM186" s="384"/>
      <c r="AN186" s="384"/>
      <c r="AO186" s="384"/>
      <c r="AP186" s="384"/>
      <c r="AQ186" s="384"/>
      <c r="AR186" s="384"/>
      <c r="AS186" s="384"/>
      <c r="AT186" s="384"/>
      <c r="AU186" s="384"/>
      <c r="AV186" s="384"/>
      <c r="AW186" s="384"/>
      <c r="AX186" s="384"/>
      <c r="AY186" s="384"/>
      <c r="AZ186" s="384"/>
      <c r="BA186" s="384"/>
      <c r="BB186" s="384"/>
      <c r="BC186" s="384"/>
      <c r="BD186" s="384"/>
      <c r="BE186" s="384"/>
    </row>
    <row r="187" spans="1:57">
      <c r="A187" s="384"/>
      <c r="B187" s="384"/>
      <c r="C187" s="384"/>
      <c r="D187" s="384"/>
      <c r="E187" s="384"/>
      <c r="F187" s="384"/>
      <c r="G187" s="384"/>
      <c r="H187" s="384"/>
      <c r="I187" s="384"/>
      <c r="J187" s="384"/>
      <c r="K187" s="384"/>
      <c r="L187" s="384"/>
      <c r="M187" s="384"/>
      <c r="N187" s="384"/>
      <c r="O187" s="384"/>
      <c r="P187" s="384"/>
      <c r="Q187" s="384"/>
      <c r="R187" s="384"/>
      <c r="S187" s="384"/>
      <c r="T187" s="384"/>
      <c r="U187" s="384"/>
      <c r="V187" s="384"/>
      <c r="W187" s="384"/>
      <c r="X187" s="384"/>
      <c r="Y187" s="384"/>
      <c r="Z187" s="384"/>
      <c r="AA187" s="384"/>
      <c r="AB187" s="384"/>
      <c r="AC187" s="384"/>
      <c r="AD187" s="384"/>
      <c r="AE187" s="384"/>
      <c r="AF187" s="384"/>
      <c r="AG187" s="384"/>
      <c r="AH187" s="384"/>
      <c r="AI187" s="384"/>
      <c r="AJ187" s="384"/>
      <c r="AK187" s="384"/>
      <c r="AL187" s="384"/>
      <c r="AM187" s="384"/>
      <c r="AN187" s="384"/>
      <c r="AO187" s="384"/>
      <c r="AP187" s="384"/>
      <c r="AQ187" s="384"/>
      <c r="AR187" s="384"/>
      <c r="AS187" s="384"/>
      <c r="AT187" s="384"/>
      <c r="AU187" s="384"/>
      <c r="AV187" s="384"/>
      <c r="AW187" s="384"/>
      <c r="AX187" s="384"/>
      <c r="AY187" s="384"/>
      <c r="AZ187" s="384"/>
      <c r="BA187" s="384"/>
      <c r="BB187" s="384"/>
      <c r="BC187" s="384"/>
      <c r="BD187" s="384"/>
      <c r="BE187" s="384"/>
    </row>
    <row r="188" spans="1:57">
      <c r="A188" s="384"/>
      <c r="B188" s="384"/>
      <c r="C188" s="384"/>
      <c r="D188" s="384"/>
      <c r="E188" s="384"/>
      <c r="F188" s="384"/>
      <c r="G188" s="384"/>
      <c r="H188" s="384"/>
      <c r="I188" s="384"/>
      <c r="J188" s="384"/>
      <c r="K188" s="384"/>
      <c r="L188" s="384"/>
      <c r="M188" s="384"/>
      <c r="N188" s="384"/>
      <c r="O188" s="384"/>
      <c r="P188" s="384"/>
      <c r="Q188" s="384"/>
      <c r="R188" s="384"/>
      <c r="S188" s="384"/>
      <c r="T188" s="384"/>
      <c r="U188" s="384"/>
      <c r="V188" s="384"/>
      <c r="W188" s="384"/>
      <c r="X188" s="384"/>
      <c r="Y188" s="384"/>
      <c r="Z188" s="384"/>
      <c r="AA188" s="384"/>
      <c r="AB188" s="384"/>
      <c r="AC188" s="384"/>
      <c r="AD188" s="384"/>
      <c r="AE188" s="384"/>
      <c r="AF188" s="384"/>
      <c r="AG188" s="384"/>
      <c r="AH188" s="384"/>
      <c r="AI188" s="384"/>
      <c r="AJ188" s="384"/>
      <c r="AK188" s="384"/>
      <c r="AL188" s="384"/>
      <c r="AM188" s="384"/>
      <c r="AN188" s="384"/>
      <c r="AO188" s="384"/>
      <c r="AP188" s="384"/>
      <c r="AQ188" s="384"/>
      <c r="AR188" s="384"/>
      <c r="AS188" s="384"/>
      <c r="AT188" s="384"/>
      <c r="AU188" s="384"/>
      <c r="AV188" s="384"/>
      <c r="AW188" s="384"/>
      <c r="AX188" s="384"/>
      <c r="AY188" s="384"/>
      <c r="AZ188" s="384"/>
      <c r="BA188" s="384"/>
      <c r="BB188" s="384"/>
      <c r="BC188" s="384"/>
      <c r="BD188" s="384"/>
      <c r="BE188" s="384"/>
    </row>
    <row r="189" spans="1:57">
      <c r="A189" s="384"/>
      <c r="B189" s="384"/>
      <c r="C189" s="384"/>
      <c r="D189" s="384"/>
      <c r="E189" s="384"/>
      <c r="F189" s="384"/>
      <c r="G189" s="384"/>
      <c r="H189" s="384"/>
      <c r="I189" s="384"/>
      <c r="J189" s="384"/>
      <c r="K189" s="384"/>
      <c r="L189" s="384"/>
      <c r="M189" s="384"/>
      <c r="N189" s="384"/>
      <c r="O189" s="384"/>
      <c r="P189" s="384"/>
      <c r="Q189" s="384"/>
      <c r="R189" s="384"/>
      <c r="S189" s="384"/>
      <c r="T189" s="384"/>
      <c r="U189" s="384"/>
      <c r="V189" s="384"/>
      <c r="W189" s="384"/>
      <c r="X189" s="384"/>
      <c r="Y189" s="384"/>
      <c r="Z189" s="384"/>
      <c r="AA189" s="384"/>
      <c r="AB189" s="384"/>
      <c r="AC189" s="384"/>
      <c r="AD189" s="384"/>
      <c r="AE189" s="384"/>
      <c r="AF189" s="384"/>
      <c r="AG189" s="384"/>
      <c r="AH189" s="384"/>
      <c r="AI189" s="384"/>
      <c r="AJ189" s="384"/>
      <c r="AK189" s="384"/>
      <c r="AL189" s="384"/>
      <c r="AM189" s="384"/>
      <c r="AN189" s="384"/>
      <c r="AO189" s="384"/>
      <c r="AP189" s="384"/>
      <c r="AQ189" s="384"/>
      <c r="AR189" s="384"/>
      <c r="AS189" s="384"/>
      <c r="AT189" s="384"/>
      <c r="AU189" s="384"/>
      <c r="AV189" s="384"/>
      <c r="AW189" s="384"/>
      <c r="AX189" s="384"/>
      <c r="AY189" s="384"/>
      <c r="AZ189" s="384"/>
      <c r="BA189" s="384"/>
      <c r="BB189" s="384"/>
      <c r="BC189" s="384"/>
      <c r="BD189" s="384"/>
      <c r="BE189" s="384"/>
    </row>
    <row r="190" spans="1:57">
      <c r="A190" s="384"/>
      <c r="B190" s="384"/>
      <c r="C190" s="384"/>
      <c r="D190" s="384"/>
      <c r="E190" s="384"/>
      <c r="F190" s="384"/>
      <c r="G190" s="384"/>
      <c r="H190" s="384"/>
      <c r="I190" s="384"/>
      <c r="J190" s="384"/>
      <c r="K190" s="384"/>
      <c r="L190" s="384"/>
      <c r="M190" s="384"/>
      <c r="N190" s="384"/>
      <c r="O190" s="384"/>
      <c r="P190" s="384"/>
      <c r="Q190" s="384"/>
      <c r="R190" s="384"/>
      <c r="S190" s="384"/>
      <c r="T190" s="384"/>
      <c r="U190" s="384"/>
      <c r="V190" s="384"/>
      <c r="W190" s="384"/>
      <c r="X190" s="384"/>
      <c r="Y190" s="384"/>
      <c r="Z190" s="384"/>
      <c r="AA190" s="384"/>
      <c r="AB190" s="384"/>
      <c r="AC190" s="384"/>
      <c r="AD190" s="384"/>
      <c r="AE190" s="384"/>
      <c r="AF190" s="384"/>
      <c r="AG190" s="384"/>
      <c r="AH190" s="384"/>
      <c r="AI190" s="384"/>
      <c r="AJ190" s="384"/>
      <c r="AK190" s="384"/>
      <c r="AL190" s="384"/>
      <c r="AM190" s="384"/>
      <c r="AN190" s="384"/>
      <c r="AO190" s="384"/>
      <c r="AP190" s="384"/>
      <c r="AQ190" s="384"/>
      <c r="AR190" s="384"/>
      <c r="AS190" s="384"/>
      <c r="AT190" s="384"/>
      <c r="AU190" s="384"/>
      <c r="AV190" s="384"/>
      <c r="AW190" s="384"/>
      <c r="AX190" s="384"/>
      <c r="AY190" s="384"/>
      <c r="AZ190" s="384"/>
      <c r="BA190" s="384"/>
      <c r="BB190" s="384"/>
      <c r="BC190" s="384"/>
      <c r="BD190" s="384"/>
      <c r="BE190" s="384"/>
    </row>
    <row r="191" spans="1:57">
      <c r="A191" s="384"/>
      <c r="B191" s="384"/>
      <c r="C191" s="384"/>
      <c r="D191" s="384"/>
      <c r="E191" s="384"/>
      <c r="F191" s="384"/>
      <c r="G191" s="384"/>
      <c r="H191" s="384"/>
      <c r="I191" s="384"/>
      <c r="J191" s="384"/>
      <c r="K191" s="384"/>
      <c r="L191" s="384"/>
      <c r="M191" s="384"/>
      <c r="N191" s="384"/>
      <c r="O191" s="384"/>
      <c r="P191" s="384"/>
      <c r="Q191" s="384"/>
      <c r="R191" s="384"/>
      <c r="S191" s="384"/>
      <c r="T191" s="384"/>
      <c r="U191" s="384"/>
      <c r="V191" s="384"/>
      <c r="W191" s="384"/>
      <c r="X191" s="384"/>
      <c r="Y191" s="384"/>
      <c r="Z191" s="384"/>
      <c r="AA191" s="384"/>
      <c r="AB191" s="384"/>
      <c r="AC191" s="384"/>
      <c r="AD191" s="384"/>
      <c r="AE191" s="384"/>
      <c r="AF191" s="384"/>
      <c r="AG191" s="384"/>
      <c r="AH191" s="384"/>
      <c r="AI191" s="384"/>
      <c r="AJ191" s="384"/>
      <c r="AK191" s="384"/>
      <c r="AL191" s="384"/>
      <c r="AM191" s="384"/>
      <c r="AN191" s="384"/>
      <c r="AO191" s="384"/>
      <c r="AP191" s="384"/>
      <c r="AQ191" s="384"/>
      <c r="AR191" s="384"/>
      <c r="AS191" s="384"/>
      <c r="AT191" s="384"/>
      <c r="AU191" s="384"/>
      <c r="AV191" s="384"/>
      <c r="AW191" s="384"/>
      <c r="AX191" s="384"/>
      <c r="AY191" s="384"/>
      <c r="AZ191" s="384"/>
      <c r="BA191" s="384"/>
      <c r="BB191" s="384"/>
      <c r="BC191" s="384"/>
      <c r="BD191" s="384"/>
      <c r="BE191" s="384"/>
    </row>
    <row r="192" spans="1:57">
      <c r="A192" s="384"/>
      <c r="B192" s="384"/>
      <c r="C192" s="384"/>
      <c r="D192" s="384"/>
      <c r="E192" s="384"/>
      <c r="F192" s="384"/>
      <c r="G192" s="384"/>
      <c r="H192" s="384"/>
      <c r="I192" s="384"/>
      <c r="J192" s="384"/>
      <c r="K192" s="384"/>
      <c r="L192" s="384"/>
      <c r="M192" s="384"/>
      <c r="N192" s="384"/>
      <c r="O192" s="384"/>
      <c r="P192" s="384"/>
      <c r="Q192" s="384"/>
      <c r="R192" s="384"/>
      <c r="S192" s="384"/>
      <c r="T192" s="384"/>
      <c r="U192" s="384"/>
      <c r="V192" s="384"/>
      <c r="W192" s="384"/>
      <c r="X192" s="384"/>
      <c r="Y192" s="384"/>
      <c r="Z192" s="384"/>
      <c r="AA192" s="384"/>
      <c r="AB192" s="384"/>
      <c r="AC192" s="384"/>
      <c r="AD192" s="384"/>
      <c r="AE192" s="384"/>
      <c r="AF192" s="384"/>
      <c r="AG192" s="384"/>
      <c r="AH192" s="384"/>
      <c r="AI192" s="384"/>
      <c r="AJ192" s="384"/>
      <c r="AK192" s="384"/>
      <c r="AL192" s="384"/>
      <c r="AM192" s="384"/>
      <c r="AN192" s="384"/>
      <c r="AO192" s="384"/>
      <c r="AP192" s="384"/>
      <c r="AQ192" s="384"/>
      <c r="AR192" s="384"/>
      <c r="AS192" s="384"/>
      <c r="AT192" s="384"/>
      <c r="AU192" s="384"/>
      <c r="AV192" s="384"/>
      <c r="AW192" s="384"/>
      <c r="AX192" s="384"/>
      <c r="AY192" s="384"/>
      <c r="AZ192" s="384"/>
      <c r="BA192" s="384"/>
      <c r="BB192" s="384"/>
      <c r="BC192" s="384"/>
      <c r="BD192" s="384"/>
      <c r="BE192" s="384"/>
    </row>
    <row r="193" spans="1:57">
      <c r="A193" s="384"/>
      <c r="B193" s="384"/>
      <c r="C193" s="384"/>
      <c r="D193" s="384"/>
      <c r="E193" s="384"/>
      <c r="F193" s="384"/>
      <c r="G193" s="384"/>
      <c r="H193" s="384"/>
      <c r="I193" s="384"/>
      <c r="J193" s="384"/>
      <c r="K193" s="384"/>
      <c r="L193" s="384"/>
      <c r="M193" s="384"/>
      <c r="N193" s="384"/>
      <c r="O193" s="384"/>
      <c r="P193" s="384"/>
      <c r="Q193" s="384"/>
      <c r="R193" s="384"/>
      <c r="S193" s="384"/>
      <c r="T193" s="384"/>
      <c r="U193" s="384"/>
      <c r="V193" s="384"/>
      <c r="W193" s="384"/>
      <c r="X193" s="384"/>
      <c r="Y193" s="384"/>
      <c r="Z193" s="384"/>
      <c r="AA193" s="384"/>
      <c r="AB193" s="384"/>
      <c r="AC193" s="384"/>
      <c r="AD193" s="384"/>
      <c r="AE193" s="384"/>
      <c r="AF193" s="384"/>
      <c r="AG193" s="384"/>
      <c r="AH193" s="384"/>
      <c r="AI193" s="384"/>
      <c r="AJ193" s="384"/>
      <c r="AK193" s="384"/>
      <c r="AL193" s="384"/>
      <c r="AM193" s="384"/>
      <c r="AN193" s="384"/>
      <c r="AO193" s="384"/>
      <c r="AP193" s="384"/>
      <c r="AQ193" s="384"/>
      <c r="AR193" s="384"/>
      <c r="AS193" s="384"/>
      <c r="AT193" s="384"/>
      <c r="AU193" s="384"/>
      <c r="AV193" s="384"/>
      <c r="AW193" s="384"/>
      <c r="AX193" s="384"/>
      <c r="AY193" s="384"/>
      <c r="AZ193" s="384"/>
      <c r="BA193" s="384"/>
      <c r="BB193" s="384"/>
      <c r="BC193" s="384"/>
      <c r="BD193" s="384"/>
      <c r="BE193" s="384"/>
    </row>
    <row r="194" spans="1:57">
      <c r="A194" s="384"/>
      <c r="B194" s="384"/>
      <c r="C194" s="384"/>
      <c r="D194" s="384"/>
      <c r="E194" s="384"/>
      <c r="F194" s="384"/>
      <c r="G194" s="384"/>
      <c r="H194" s="384"/>
      <c r="I194" s="384"/>
      <c r="J194" s="384"/>
      <c r="K194" s="384"/>
      <c r="L194" s="384"/>
      <c r="M194" s="384"/>
      <c r="N194" s="384"/>
      <c r="O194" s="384"/>
      <c r="P194" s="384"/>
      <c r="Q194" s="384"/>
      <c r="R194" s="384"/>
      <c r="S194" s="384"/>
      <c r="T194" s="384"/>
      <c r="U194" s="384"/>
      <c r="V194" s="384"/>
      <c r="W194" s="384"/>
      <c r="X194" s="384"/>
      <c r="Y194" s="384"/>
      <c r="Z194" s="384"/>
      <c r="AA194" s="384"/>
      <c r="AB194" s="384"/>
      <c r="AC194" s="384"/>
      <c r="AD194" s="384"/>
      <c r="AE194" s="384"/>
      <c r="AF194" s="384"/>
      <c r="AG194" s="384"/>
      <c r="AH194" s="384"/>
      <c r="AI194" s="384"/>
      <c r="AJ194" s="384"/>
      <c r="AK194" s="384"/>
      <c r="AL194" s="384"/>
      <c r="AM194" s="384"/>
      <c r="AN194" s="384"/>
      <c r="AO194" s="384"/>
      <c r="AP194" s="384"/>
      <c r="AQ194" s="384"/>
      <c r="AR194" s="384"/>
      <c r="AS194" s="384"/>
      <c r="AT194" s="384"/>
      <c r="AU194" s="384"/>
      <c r="AV194" s="384"/>
      <c r="AW194" s="384"/>
      <c r="AX194" s="384"/>
      <c r="AY194" s="384"/>
      <c r="AZ194" s="384"/>
      <c r="BA194" s="384"/>
      <c r="BB194" s="384"/>
      <c r="BC194" s="384"/>
      <c r="BD194" s="384"/>
      <c r="BE194" s="384"/>
    </row>
    <row r="195" spans="1:57">
      <c r="A195" s="384"/>
      <c r="B195" s="384"/>
      <c r="C195" s="384"/>
      <c r="D195" s="384"/>
      <c r="E195" s="384"/>
      <c r="F195" s="384"/>
      <c r="G195" s="384"/>
      <c r="H195" s="384"/>
      <c r="I195" s="384"/>
      <c r="J195" s="384"/>
      <c r="K195" s="384"/>
      <c r="L195" s="384"/>
      <c r="M195" s="384"/>
      <c r="N195" s="384"/>
      <c r="O195" s="384"/>
      <c r="P195" s="384"/>
      <c r="Q195" s="384"/>
      <c r="R195" s="384"/>
      <c r="S195" s="384"/>
      <c r="T195" s="384"/>
      <c r="U195" s="384"/>
      <c r="V195" s="384"/>
      <c r="W195" s="384"/>
      <c r="X195" s="384"/>
      <c r="Y195" s="384"/>
      <c r="Z195" s="384"/>
      <c r="AA195" s="384"/>
      <c r="AB195" s="384"/>
      <c r="AC195" s="384"/>
      <c r="AD195" s="384"/>
      <c r="AE195" s="384"/>
      <c r="AF195" s="384"/>
      <c r="AG195" s="384"/>
      <c r="AH195" s="384"/>
      <c r="AI195" s="384"/>
      <c r="AJ195" s="384"/>
      <c r="AK195" s="384"/>
      <c r="AL195" s="384"/>
      <c r="AM195" s="384"/>
      <c r="AN195" s="384"/>
      <c r="AO195" s="384"/>
      <c r="AP195" s="384"/>
      <c r="AQ195" s="384"/>
      <c r="AR195" s="384"/>
      <c r="AS195" s="384"/>
      <c r="AT195" s="384"/>
      <c r="AU195" s="384"/>
      <c r="AV195" s="384"/>
      <c r="AW195" s="384"/>
      <c r="AX195" s="384"/>
      <c r="AY195" s="384"/>
      <c r="AZ195" s="384"/>
      <c r="BA195" s="384"/>
      <c r="BB195" s="384"/>
      <c r="BC195" s="384"/>
      <c r="BD195" s="384"/>
      <c r="BE195" s="384"/>
    </row>
    <row r="196" spans="1:57">
      <c r="A196" s="384"/>
      <c r="B196" s="384"/>
      <c r="C196" s="384"/>
      <c r="D196" s="384"/>
      <c r="E196" s="384"/>
      <c r="F196" s="384"/>
      <c r="G196" s="384"/>
      <c r="H196" s="384"/>
      <c r="I196" s="384"/>
      <c r="J196" s="384"/>
      <c r="K196" s="384"/>
      <c r="L196" s="384"/>
      <c r="M196" s="384"/>
      <c r="N196" s="384"/>
      <c r="O196" s="384"/>
      <c r="P196" s="384"/>
      <c r="Q196" s="384"/>
      <c r="R196" s="384"/>
      <c r="S196" s="384"/>
      <c r="T196" s="384"/>
      <c r="U196" s="384"/>
      <c r="V196" s="384"/>
      <c r="W196" s="384"/>
      <c r="X196" s="384"/>
      <c r="Y196" s="384"/>
      <c r="Z196" s="384"/>
      <c r="AA196" s="384"/>
      <c r="AB196" s="384"/>
      <c r="AC196" s="384"/>
      <c r="AD196" s="384"/>
      <c r="AE196" s="384"/>
      <c r="AF196" s="384"/>
      <c r="AG196" s="384"/>
      <c r="AH196" s="384"/>
      <c r="AI196" s="384"/>
      <c r="AJ196" s="384"/>
      <c r="AK196" s="384"/>
      <c r="AL196" s="384"/>
      <c r="AM196" s="384"/>
      <c r="AN196" s="384"/>
      <c r="AO196" s="384"/>
      <c r="AP196" s="384"/>
      <c r="AQ196" s="384"/>
      <c r="AR196" s="384"/>
      <c r="AS196" s="384"/>
      <c r="AT196" s="384"/>
      <c r="AU196" s="384"/>
      <c r="AV196" s="384"/>
      <c r="AW196" s="384"/>
      <c r="AX196" s="384"/>
      <c r="AY196" s="384"/>
      <c r="AZ196" s="384"/>
      <c r="BA196" s="384"/>
      <c r="BB196" s="384"/>
      <c r="BC196" s="384"/>
      <c r="BD196" s="384"/>
      <c r="BE196" s="384"/>
    </row>
    <row r="197" spans="1:57">
      <c r="A197" s="384"/>
      <c r="B197" s="384"/>
      <c r="C197" s="384"/>
      <c r="D197" s="384"/>
      <c r="E197" s="384"/>
      <c r="F197" s="384"/>
      <c r="G197" s="384"/>
      <c r="H197" s="384"/>
      <c r="I197" s="384"/>
      <c r="J197" s="384"/>
      <c r="K197" s="384"/>
      <c r="L197" s="384"/>
      <c r="M197" s="384"/>
      <c r="N197" s="384"/>
      <c r="O197" s="384"/>
      <c r="P197" s="384"/>
      <c r="Q197" s="384"/>
      <c r="R197" s="384"/>
      <c r="S197" s="384"/>
      <c r="T197" s="384"/>
      <c r="U197" s="384"/>
      <c r="V197" s="384"/>
      <c r="W197" s="384"/>
      <c r="X197" s="384"/>
      <c r="Y197" s="384"/>
      <c r="Z197" s="384"/>
      <c r="AA197" s="384"/>
      <c r="AB197" s="384"/>
      <c r="AC197" s="384"/>
      <c r="AD197" s="384"/>
      <c r="AE197" s="384"/>
      <c r="AF197" s="384"/>
      <c r="AG197" s="384"/>
      <c r="AH197" s="384"/>
      <c r="AI197" s="384"/>
      <c r="AJ197" s="384"/>
      <c r="AK197" s="384"/>
      <c r="AL197" s="384"/>
      <c r="AM197" s="384"/>
      <c r="AN197" s="384"/>
      <c r="AO197" s="384"/>
      <c r="AP197" s="384"/>
      <c r="AQ197" s="384"/>
      <c r="AR197" s="384"/>
      <c r="AS197" s="384"/>
      <c r="AT197" s="384"/>
      <c r="AU197" s="384"/>
      <c r="AV197" s="384"/>
      <c r="AW197" s="384"/>
      <c r="AX197" s="384"/>
      <c r="AY197" s="384"/>
      <c r="AZ197" s="384"/>
      <c r="BA197" s="384"/>
      <c r="BB197" s="384"/>
      <c r="BC197" s="384"/>
      <c r="BD197" s="384"/>
      <c r="BE197" s="384"/>
    </row>
    <row r="198" spans="1:57">
      <c r="A198" s="384"/>
      <c r="B198" s="384"/>
      <c r="C198" s="384"/>
      <c r="D198" s="384"/>
      <c r="E198" s="384"/>
      <c r="F198" s="384"/>
      <c r="G198" s="384"/>
      <c r="H198" s="384"/>
      <c r="I198" s="384"/>
      <c r="J198" s="384"/>
      <c r="K198" s="384"/>
      <c r="L198" s="384"/>
      <c r="M198" s="384"/>
      <c r="N198" s="384"/>
      <c r="O198" s="384"/>
      <c r="P198" s="384"/>
      <c r="Q198" s="384"/>
      <c r="R198" s="384"/>
      <c r="S198" s="384"/>
      <c r="T198" s="384"/>
      <c r="U198" s="384"/>
      <c r="V198" s="384"/>
      <c r="W198" s="384"/>
      <c r="X198" s="384"/>
      <c r="Y198" s="384"/>
      <c r="Z198" s="384"/>
      <c r="AA198" s="384"/>
      <c r="AB198" s="384"/>
      <c r="AC198" s="384"/>
      <c r="AD198" s="384"/>
      <c r="AE198" s="384"/>
      <c r="AF198" s="384"/>
      <c r="AG198" s="384"/>
      <c r="AH198" s="384"/>
      <c r="AI198" s="384"/>
      <c r="AJ198" s="384"/>
      <c r="AK198" s="384"/>
      <c r="AL198" s="384"/>
      <c r="AM198" s="384"/>
      <c r="AN198" s="384"/>
      <c r="AO198" s="384"/>
      <c r="AP198" s="384"/>
      <c r="AQ198" s="384"/>
      <c r="AR198" s="384"/>
      <c r="AS198" s="384"/>
      <c r="AT198" s="384"/>
      <c r="AU198" s="384"/>
      <c r="AV198" s="384"/>
      <c r="AW198" s="384"/>
      <c r="AX198" s="384"/>
      <c r="AY198" s="384"/>
      <c r="AZ198" s="384"/>
      <c r="BA198" s="384"/>
      <c r="BB198" s="384"/>
      <c r="BC198" s="384"/>
      <c r="BD198" s="384"/>
      <c r="BE198" s="384"/>
    </row>
    <row r="199" spans="1:57">
      <c r="A199" s="384"/>
      <c r="B199" s="384"/>
      <c r="C199" s="384"/>
      <c r="D199" s="384"/>
      <c r="E199" s="384"/>
      <c r="F199" s="384"/>
      <c r="G199" s="384"/>
      <c r="H199" s="384"/>
      <c r="I199" s="384"/>
      <c r="J199" s="384"/>
      <c r="K199" s="384"/>
      <c r="L199" s="384"/>
      <c r="M199" s="384"/>
      <c r="N199" s="384"/>
      <c r="O199" s="384"/>
      <c r="P199" s="384"/>
      <c r="Q199" s="384"/>
      <c r="R199" s="384"/>
      <c r="S199" s="384"/>
      <c r="T199" s="384"/>
      <c r="U199" s="384"/>
      <c r="V199" s="384"/>
      <c r="W199" s="384"/>
      <c r="X199" s="384"/>
      <c r="Y199" s="384"/>
      <c r="Z199" s="384"/>
      <c r="AA199" s="384"/>
      <c r="AB199" s="384"/>
      <c r="AC199" s="384"/>
      <c r="AD199" s="384"/>
      <c r="AE199" s="384"/>
      <c r="AF199" s="384"/>
      <c r="AG199" s="384"/>
      <c r="AH199" s="384"/>
      <c r="AI199" s="384"/>
      <c r="AJ199" s="384"/>
      <c r="AK199" s="384"/>
      <c r="AL199" s="384"/>
      <c r="AM199" s="384"/>
      <c r="AN199" s="384"/>
      <c r="AO199" s="384"/>
      <c r="AP199" s="384"/>
      <c r="AQ199" s="384"/>
      <c r="AR199" s="384"/>
      <c r="AS199" s="384"/>
      <c r="AT199" s="384"/>
      <c r="AU199" s="384"/>
      <c r="AV199" s="384"/>
      <c r="AW199" s="384"/>
      <c r="AX199" s="384"/>
      <c r="AY199" s="384"/>
      <c r="AZ199" s="384"/>
      <c r="BA199" s="384"/>
      <c r="BB199" s="384"/>
      <c r="BC199" s="384"/>
      <c r="BD199" s="384"/>
      <c r="BE199" s="384"/>
    </row>
    <row r="200" spans="1:57">
      <c r="A200" s="384"/>
      <c r="B200" s="384"/>
      <c r="C200" s="384"/>
      <c r="D200" s="384"/>
      <c r="E200" s="384"/>
      <c r="F200" s="384"/>
      <c r="G200" s="384"/>
      <c r="H200" s="384"/>
      <c r="I200" s="384"/>
      <c r="J200" s="384"/>
      <c r="K200" s="384"/>
      <c r="L200" s="384"/>
      <c r="M200" s="384"/>
      <c r="N200" s="384"/>
      <c r="O200" s="384"/>
      <c r="P200" s="384"/>
      <c r="Q200" s="384"/>
      <c r="R200" s="384"/>
      <c r="S200" s="384"/>
      <c r="T200" s="384"/>
      <c r="U200" s="384"/>
      <c r="V200" s="384"/>
      <c r="W200" s="384"/>
      <c r="X200" s="384"/>
      <c r="Y200" s="384"/>
      <c r="Z200" s="384"/>
      <c r="AA200" s="384"/>
      <c r="AB200" s="384"/>
      <c r="AC200" s="384"/>
      <c r="AD200" s="384"/>
      <c r="AE200" s="384"/>
      <c r="AF200" s="384"/>
      <c r="AG200" s="384"/>
      <c r="AH200" s="384"/>
      <c r="AI200" s="384"/>
      <c r="AJ200" s="384"/>
      <c r="AK200" s="384"/>
      <c r="AL200" s="384"/>
      <c r="AM200" s="384"/>
      <c r="AN200" s="384"/>
      <c r="AO200" s="384"/>
      <c r="AP200" s="384"/>
      <c r="AQ200" s="384"/>
      <c r="AR200" s="384"/>
      <c r="AS200" s="384"/>
      <c r="AT200" s="384"/>
      <c r="AU200" s="384"/>
      <c r="AV200" s="384"/>
      <c r="AW200" s="384"/>
      <c r="AX200" s="384"/>
      <c r="AY200" s="384"/>
      <c r="AZ200" s="384"/>
      <c r="BA200" s="384"/>
      <c r="BB200" s="384"/>
      <c r="BC200" s="384"/>
      <c r="BD200" s="384"/>
      <c r="BE200" s="384"/>
    </row>
    <row r="201" spans="1:57">
      <c r="A201" s="384"/>
      <c r="B201" s="384"/>
      <c r="C201" s="384"/>
      <c r="D201" s="384"/>
      <c r="E201" s="384"/>
      <c r="F201" s="384"/>
      <c r="G201" s="384"/>
      <c r="H201" s="384"/>
      <c r="I201" s="384"/>
      <c r="J201" s="384"/>
      <c r="K201" s="384"/>
      <c r="L201" s="384"/>
      <c r="M201" s="384"/>
      <c r="N201" s="384"/>
      <c r="O201" s="384"/>
      <c r="P201" s="384"/>
      <c r="Q201" s="384"/>
      <c r="R201" s="384"/>
      <c r="S201" s="384"/>
      <c r="T201" s="384"/>
      <c r="U201" s="384"/>
      <c r="V201" s="384"/>
      <c r="W201" s="384"/>
      <c r="X201" s="384"/>
      <c r="Y201" s="384"/>
      <c r="Z201" s="384"/>
      <c r="AA201" s="384"/>
      <c r="AB201" s="384"/>
      <c r="AC201" s="384"/>
      <c r="AD201" s="384"/>
      <c r="AE201" s="384"/>
      <c r="AF201" s="384"/>
      <c r="AG201" s="384"/>
      <c r="AH201" s="384"/>
      <c r="AI201" s="384"/>
      <c r="AJ201" s="384"/>
      <c r="AK201" s="384"/>
      <c r="AL201" s="384"/>
      <c r="AM201" s="384"/>
      <c r="AN201" s="384"/>
      <c r="AO201" s="384"/>
      <c r="AP201" s="384"/>
      <c r="AQ201" s="384"/>
      <c r="AR201" s="384"/>
      <c r="AS201" s="384"/>
      <c r="AT201" s="384"/>
      <c r="AU201" s="384"/>
      <c r="AV201" s="384"/>
      <c r="AW201" s="384"/>
      <c r="AX201" s="384"/>
      <c r="AY201" s="384"/>
      <c r="AZ201" s="384"/>
      <c r="BA201" s="384"/>
      <c r="BB201" s="384"/>
      <c r="BC201" s="384"/>
      <c r="BD201" s="384"/>
      <c r="BE201" s="384"/>
    </row>
    <row r="202" spans="1:57">
      <c r="A202" s="384"/>
      <c r="B202" s="384"/>
      <c r="C202" s="384"/>
      <c r="D202" s="384"/>
      <c r="E202" s="384"/>
      <c r="F202" s="384"/>
      <c r="G202" s="384"/>
      <c r="H202" s="384"/>
      <c r="I202" s="384"/>
      <c r="J202" s="384"/>
      <c r="K202" s="384"/>
      <c r="L202" s="384"/>
      <c r="M202" s="384"/>
      <c r="N202" s="384"/>
      <c r="O202" s="384"/>
      <c r="P202" s="384"/>
      <c r="Q202" s="384"/>
      <c r="R202" s="384"/>
      <c r="S202" s="384"/>
      <c r="T202" s="384"/>
      <c r="U202" s="384"/>
      <c r="V202" s="384"/>
      <c r="W202" s="384"/>
      <c r="X202" s="384"/>
      <c r="Y202" s="384"/>
      <c r="Z202" s="384"/>
      <c r="AA202" s="384"/>
      <c r="AB202" s="384"/>
      <c r="AC202" s="384"/>
      <c r="AD202" s="384"/>
      <c r="AE202" s="384"/>
      <c r="AF202" s="384"/>
      <c r="AG202" s="384"/>
      <c r="AH202" s="384"/>
      <c r="AI202" s="384"/>
      <c r="AJ202" s="384"/>
      <c r="AK202" s="384"/>
      <c r="AL202" s="384"/>
      <c r="AM202" s="384"/>
      <c r="AN202" s="384"/>
      <c r="AO202" s="384"/>
      <c r="AP202" s="384"/>
      <c r="AQ202" s="384"/>
      <c r="AR202" s="384"/>
      <c r="AS202" s="384"/>
      <c r="AT202" s="384"/>
      <c r="AU202" s="384"/>
      <c r="AV202" s="384"/>
      <c r="AW202" s="384"/>
      <c r="AX202" s="384"/>
      <c r="AY202" s="384"/>
      <c r="AZ202" s="384"/>
      <c r="BA202" s="384"/>
      <c r="BB202" s="384"/>
      <c r="BC202" s="384"/>
      <c r="BD202" s="384"/>
      <c r="BE202" s="384"/>
    </row>
    <row r="203" spans="1:57">
      <c r="A203" s="384"/>
      <c r="B203" s="384"/>
      <c r="C203" s="384"/>
      <c r="D203" s="384"/>
      <c r="E203" s="384"/>
      <c r="F203" s="384"/>
      <c r="G203" s="384"/>
      <c r="H203" s="384"/>
      <c r="I203" s="384"/>
      <c r="J203" s="384"/>
      <c r="K203" s="384"/>
      <c r="L203" s="384"/>
      <c r="M203" s="384"/>
      <c r="N203" s="384"/>
      <c r="O203" s="384"/>
      <c r="P203" s="384"/>
      <c r="Q203" s="384"/>
      <c r="R203" s="384"/>
      <c r="S203" s="384"/>
      <c r="T203" s="384"/>
      <c r="U203" s="384"/>
      <c r="V203" s="384"/>
      <c r="W203" s="384"/>
      <c r="X203" s="384"/>
      <c r="Y203" s="384"/>
      <c r="Z203" s="384"/>
      <c r="AA203" s="384"/>
      <c r="AB203" s="384"/>
      <c r="AC203" s="384"/>
      <c r="AD203" s="384"/>
      <c r="AE203" s="384"/>
      <c r="AF203" s="384"/>
      <c r="AG203" s="384"/>
      <c r="AH203" s="384"/>
      <c r="AI203" s="384"/>
      <c r="AJ203" s="384"/>
      <c r="AK203" s="384"/>
      <c r="AL203" s="384"/>
      <c r="AM203" s="384"/>
      <c r="AN203" s="384"/>
      <c r="AO203" s="384"/>
      <c r="AP203" s="384"/>
      <c r="AQ203" s="384"/>
      <c r="AR203" s="384"/>
      <c r="AS203" s="384"/>
      <c r="AT203" s="384"/>
      <c r="AU203" s="384"/>
      <c r="AV203" s="384"/>
      <c r="AW203" s="384"/>
      <c r="AX203" s="384"/>
      <c r="AY203" s="384"/>
      <c r="AZ203" s="384"/>
      <c r="BA203" s="384"/>
      <c r="BB203" s="384"/>
      <c r="BC203" s="384"/>
      <c r="BD203" s="384"/>
      <c r="BE203" s="384"/>
    </row>
    <row r="204" spans="1:57">
      <c r="A204" s="384"/>
      <c r="B204" s="384"/>
      <c r="C204" s="384"/>
      <c r="D204" s="384"/>
      <c r="E204" s="384"/>
      <c r="F204" s="384"/>
      <c r="G204" s="384"/>
      <c r="H204" s="384"/>
      <c r="I204" s="384"/>
      <c r="J204" s="384"/>
      <c r="K204" s="384"/>
      <c r="L204" s="384"/>
      <c r="M204" s="384"/>
      <c r="N204" s="384"/>
      <c r="O204" s="384"/>
      <c r="P204" s="384"/>
      <c r="Q204" s="384"/>
      <c r="R204" s="384"/>
      <c r="S204" s="384"/>
      <c r="T204" s="384"/>
      <c r="U204" s="384"/>
      <c r="V204" s="384"/>
      <c r="W204" s="384"/>
      <c r="X204" s="384"/>
      <c r="Y204" s="384"/>
      <c r="Z204" s="384"/>
      <c r="AA204" s="384"/>
      <c r="AB204" s="384"/>
      <c r="AC204" s="384"/>
      <c r="AD204" s="384"/>
      <c r="AE204" s="384"/>
      <c r="AF204" s="384"/>
      <c r="AG204" s="384"/>
      <c r="AH204" s="384"/>
      <c r="AI204" s="384"/>
      <c r="AJ204" s="384"/>
      <c r="AK204" s="384"/>
      <c r="AL204" s="384"/>
      <c r="AM204" s="384"/>
      <c r="AN204" s="384"/>
      <c r="AO204" s="384"/>
      <c r="AP204" s="384"/>
      <c r="AQ204" s="384"/>
      <c r="AR204" s="384"/>
      <c r="AS204" s="384"/>
      <c r="AT204" s="384"/>
      <c r="AU204" s="384"/>
      <c r="AV204" s="384"/>
      <c r="AW204" s="384"/>
      <c r="AX204" s="384"/>
      <c r="AY204" s="384"/>
      <c r="AZ204" s="384"/>
      <c r="BA204" s="384"/>
      <c r="BB204" s="384"/>
      <c r="BC204" s="384"/>
      <c r="BD204" s="384"/>
      <c r="BE204" s="384"/>
    </row>
    <row r="205" spans="1:57">
      <c r="A205" s="384"/>
      <c r="B205" s="384"/>
      <c r="C205" s="384"/>
      <c r="D205" s="384"/>
      <c r="E205" s="384"/>
      <c r="F205" s="384"/>
      <c r="G205" s="384"/>
      <c r="H205" s="384"/>
      <c r="I205" s="384"/>
      <c r="J205" s="384"/>
      <c r="K205" s="384"/>
      <c r="L205" s="384"/>
      <c r="M205" s="384"/>
      <c r="N205" s="384"/>
      <c r="O205" s="384"/>
      <c r="P205" s="384"/>
      <c r="Q205" s="384"/>
      <c r="R205" s="384"/>
      <c r="S205" s="384"/>
      <c r="T205" s="384"/>
      <c r="U205" s="384"/>
      <c r="V205" s="384"/>
      <c r="W205" s="384"/>
      <c r="X205" s="384"/>
      <c r="Y205" s="384"/>
      <c r="Z205" s="384"/>
      <c r="AA205" s="384"/>
      <c r="AB205" s="384"/>
      <c r="AC205" s="384"/>
      <c r="AD205" s="384"/>
      <c r="AE205" s="384"/>
      <c r="AF205" s="384"/>
      <c r="AG205" s="384"/>
      <c r="AH205" s="384"/>
      <c r="AI205" s="384"/>
      <c r="AJ205" s="384"/>
      <c r="AK205" s="384"/>
      <c r="AL205" s="384"/>
      <c r="AM205" s="384"/>
      <c r="AN205" s="384"/>
      <c r="AO205" s="384"/>
      <c r="AP205" s="384"/>
      <c r="AQ205" s="384"/>
      <c r="AR205" s="384"/>
      <c r="AS205" s="384"/>
      <c r="AT205" s="384"/>
      <c r="AU205" s="384"/>
      <c r="AV205" s="384"/>
      <c r="AW205" s="384"/>
      <c r="AX205" s="384"/>
      <c r="AY205" s="384"/>
      <c r="AZ205" s="384"/>
      <c r="BA205" s="384"/>
      <c r="BB205" s="384"/>
      <c r="BC205" s="384"/>
      <c r="BD205" s="384"/>
      <c r="BE205" s="384"/>
    </row>
    <row r="206" spans="1:57">
      <c r="A206" s="384"/>
      <c r="B206" s="384"/>
      <c r="C206" s="384"/>
      <c r="D206" s="384"/>
      <c r="E206" s="384"/>
      <c r="F206" s="384"/>
      <c r="G206" s="384"/>
      <c r="H206" s="384"/>
      <c r="I206" s="384"/>
      <c r="J206" s="384"/>
      <c r="K206" s="384"/>
      <c r="L206" s="384"/>
      <c r="M206" s="384"/>
      <c r="N206" s="384"/>
      <c r="O206" s="384"/>
      <c r="P206" s="384"/>
      <c r="Q206" s="384"/>
      <c r="R206" s="384"/>
      <c r="S206" s="384"/>
      <c r="T206" s="384"/>
      <c r="U206" s="384"/>
      <c r="V206" s="384"/>
      <c r="W206" s="384"/>
      <c r="X206" s="384"/>
      <c r="Y206" s="384"/>
      <c r="Z206" s="384"/>
      <c r="AA206" s="384"/>
      <c r="AB206" s="384"/>
      <c r="AC206" s="384"/>
      <c r="AD206" s="384"/>
      <c r="AE206" s="384"/>
      <c r="AF206" s="384"/>
      <c r="AG206" s="384"/>
      <c r="AH206" s="384"/>
      <c r="AI206" s="384"/>
      <c r="AJ206" s="384"/>
      <c r="AK206" s="384"/>
      <c r="AL206" s="384"/>
      <c r="AM206" s="384"/>
      <c r="AN206" s="384"/>
      <c r="AO206" s="384"/>
      <c r="AP206" s="384"/>
      <c r="AQ206" s="384"/>
      <c r="AR206" s="384"/>
      <c r="AS206" s="384"/>
      <c r="AT206" s="384"/>
      <c r="AU206" s="384"/>
      <c r="AV206" s="384"/>
      <c r="AW206" s="384"/>
      <c r="AX206" s="384"/>
      <c r="AY206" s="384"/>
      <c r="AZ206" s="384"/>
      <c r="BA206" s="384"/>
      <c r="BB206" s="384"/>
      <c r="BC206" s="384"/>
      <c r="BD206" s="384"/>
      <c r="BE206" s="384"/>
    </row>
    <row r="207" spans="1:57">
      <c r="A207" s="384"/>
      <c r="B207" s="384"/>
      <c r="C207" s="384"/>
      <c r="D207" s="384"/>
      <c r="E207" s="384"/>
      <c r="F207" s="384"/>
      <c r="G207" s="384"/>
      <c r="H207" s="384"/>
      <c r="I207" s="384"/>
      <c r="J207" s="384"/>
      <c r="K207" s="384"/>
      <c r="L207" s="384"/>
      <c r="M207" s="384"/>
      <c r="N207" s="384"/>
      <c r="O207" s="384"/>
      <c r="P207" s="384"/>
      <c r="Q207" s="384"/>
      <c r="R207" s="384"/>
      <c r="S207" s="384"/>
      <c r="T207" s="384"/>
      <c r="U207" s="384"/>
      <c r="V207" s="384"/>
      <c r="W207" s="384"/>
      <c r="X207" s="384"/>
      <c r="Y207" s="384"/>
      <c r="Z207" s="384"/>
      <c r="AA207" s="384"/>
      <c r="AB207" s="384"/>
      <c r="AC207" s="384"/>
      <c r="AD207" s="384"/>
      <c r="AE207" s="384"/>
      <c r="AF207" s="384"/>
      <c r="AG207" s="384"/>
      <c r="AH207" s="384"/>
      <c r="AI207" s="384"/>
      <c r="AJ207" s="384"/>
      <c r="AK207" s="384"/>
      <c r="AL207" s="384"/>
      <c r="AM207" s="384"/>
      <c r="AN207" s="384"/>
      <c r="AO207" s="384"/>
      <c r="AP207" s="384"/>
      <c r="AQ207" s="384"/>
      <c r="AR207" s="384"/>
      <c r="AS207" s="384"/>
      <c r="AT207" s="384"/>
      <c r="AU207" s="384"/>
      <c r="AV207" s="384"/>
      <c r="AW207" s="384"/>
      <c r="AX207" s="384"/>
      <c r="AY207" s="384"/>
      <c r="AZ207" s="384"/>
      <c r="BA207" s="384"/>
      <c r="BB207" s="384"/>
      <c r="BC207" s="384"/>
      <c r="BD207" s="384"/>
      <c r="BE207" s="384"/>
    </row>
    <row r="208" spans="1:57">
      <c r="A208" s="384"/>
      <c r="B208" s="384"/>
      <c r="C208" s="384"/>
      <c r="D208" s="384"/>
      <c r="E208" s="384"/>
      <c r="F208" s="384"/>
      <c r="G208" s="384"/>
      <c r="H208" s="384"/>
      <c r="I208" s="384"/>
      <c r="J208" s="384"/>
      <c r="K208" s="384"/>
      <c r="L208" s="384"/>
      <c r="M208" s="384"/>
      <c r="N208" s="384"/>
      <c r="O208" s="384"/>
      <c r="P208" s="384"/>
      <c r="Q208" s="384"/>
      <c r="R208" s="384"/>
      <c r="S208" s="384"/>
      <c r="T208" s="384"/>
      <c r="U208" s="384"/>
      <c r="V208" s="384"/>
      <c r="W208" s="384"/>
      <c r="X208" s="384"/>
      <c r="Y208" s="384"/>
      <c r="Z208" s="384"/>
      <c r="AA208" s="384"/>
      <c r="AB208" s="384"/>
      <c r="AC208" s="384"/>
      <c r="AD208" s="384"/>
      <c r="AE208" s="384"/>
      <c r="AF208" s="384"/>
      <c r="AG208" s="384"/>
      <c r="AH208" s="384"/>
      <c r="AI208" s="384"/>
      <c r="AJ208" s="384"/>
      <c r="AK208" s="384"/>
      <c r="AL208" s="384"/>
      <c r="AM208" s="384"/>
      <c r="AN208" s="384"/>
      <c r="AO208" s="384"/>
      <c r="AP208" s="384"/>
      <c r="AQ208" s="384"/>
      <c r="AR208" s="384"/>
      <c r="AS208" s="384"/>
      <c r="AT208" s="384"/>
      <c r="AU208" s="384"/>
      <c r="AV208" s="384"/>
      <c r="AW208" s="384"/>
      <c r="AX208" s="384"/>
      <c r="AY208" s="384"/>
      <c r="AZ208" s="384"/>
      <c r="BA208" s="384"/>
      <c r="BB208" s="384"/>
      <c r="BC208" s="384"/>
      <c r="BD208" s="384"/>
      <c r="BE208" s="384"/>
    </row>
    <row r="209" spans="1:57">
      <c r="A209" s="384"/>
      <c r="B209" s="384"/>
      <c r="C209" s="384"/>
      <c r="D209" s="384"/>
      <c r="E209" s="384"/>
      <c r="F209" s="384"/>
      <c r="G209" s="384"/>
      <c r="H209" s="384"/>
      <c r="I209" s="384"/>
      <c r="J209" s="384"/>
      <c r="K209" s="384"/>
      <c r="L209" s="384"/>
      <c r="M209" s="384"/>
      <c r="N209" s="384"/>
      <c r="O209" s="384"/>
      <c r="P209" s="384"/>
      <c r="Q209" s="384"/>
      <c r="R209" s="384"/>
      <c r="S209" s="384"/>
      <c r="T209" s="384"/>
      <c r="U209" s="384"/>
      <c r="V209" s="384"/>
      <c r="W209" s="384"/>
      <c r="X209" s="384"/>
      <c r="Y209" s="384"/>
      <c r="Z209" s="384"/>
      <c r="AA209" s="384"/>
      <c r="AB209" s="384"/>
      <c r="AC209" s="384"/>
      <c r="AD209" s="384"/>
      <c r="AE209" s="384"/>
      <c r="AF209" s="384"/>
      <c r="AG209" s="384"/>
      <c r="AH209" s="384"/>
      <c r="AI209" s="384"/>
      <c r="AJ209" s="384"/>
      <c r="AK209" s="384"/>
      <c r="AL209" s="384"/>
      <c r="AM209" s="384"/>
      <c r="AN209" s="384"/>
      <c r="AO209" s="384"/>
      <c r="AP209" s="384"/>
      <c r="AQ209" s="384"/>
      <c r="AR209" s="384"/>
      <c r="AS209" s="384"/>
      <c r="AT209" s="384"/>
      <c r="AU209" s="384"/>
      <c r="AV209" s="384"/>
      <c r="AW209" s="384"/>
      <c r="AX209" s="384"/>
      <c r="AY209" s="384"/>
      <c r="AZ209" s="384"/>
      <c r="BA209" s="384"/>
      <c r="BB209" s="384"/>
      <c r="BC209" s="384"/>
      <c r="BD209" s="384"/>
      <c r="BE209" s="384"/>
    </row>
    <row r="210" spans="1:57">
      <c r="A210" s="384"/>
      <c r="B210" s="384"/>
      <c r="C210" s="384"/>
      <c r="D210" s="384"/>
      <c r="E210" s="384"/>
      <c r="F210" s="384"/>
      <c r="G210" s="384"/>
      <c r="H210" s="384"/>
      <c r="I210" s="384"/>
      <c r="J210" s="384"/>
      <c r="K210" s="384"/>
      <c r="L210" s="384"/>
      <c r="M210" s="384"/>
      <c r="N210" s="384"/>
      <c r="O210" s="384"/>
      <c r="P210" s="384"/>
      <c r="Q210" s="384"/>
      <c r="R210" s="384"/>
      <c r="S210" s="384"/>
      <c r="T210" s="384"/>
      <c r="U210" s="384"/>
      <c r="V210" s="384"/>
      <c r="W210" s="384"/>
      <c r="X210" s="384"/>
      <c r="Y210" s="384"/>
      <c r="Z210" s="384"/>
      <c r="AA210" s="384"/>
      <c r="AB210" s="384"/>
      <c r="AC210" s="384"/>
      <c r="AD210" s="384"/>
      <c r="AE210" s="384"/>
      <c r="AF210" s="384"/>
      <c r="AG210" s="384"/>
      <c r="AH210" s="384"/>
      <c r="AI210" s="384"/>
      <c r="AJ210" s="384"/>
      <c r="AK210" s="384"/>
      <c r="AL210" s="384"/>
      <c r="AM210" s="384"/>
      <c r="AN210" s="384"/>
      <c r="AO210" s="384"/>
      <c r="AP210" s="384"/>
      <c r="AQ210" s="384"/>
      <c r="AR210" s="384"/>
      <c r="AS210" s="384"/>
      <c r="AT210" s="384"/>
      <c r="AU210" s="384"/>
      <c r="AV210" s="384"/>
      <c r="AW210" s="384"/>
      <c r="AX210" s="384"/>
      <c r="AY210" s="384"/>
      <c r="AZ210" s="384"/>
      <c r="BA210" s="384"/>
      <c r="BB210" s="384"/>
      <c r="BC210" s="384"/>
      <c r="BD210" s="384"/>
      <c r="BE210" s="384"/>
    </row>
    <row r="211" spans="1:57">
      <c r="A211" s="384"/>
      <c r="B211" s="384"/>
      <c r="C211" s="384"/>
      <c r="D211" s="384"/>
      <c r="E211" s="384"/>
      <c r="F211" s="384"/>
      <c r="G211" s="384"/>
      <c r="H211" s="384"/>
      <c r="I211" s="384"/>
      <c r="J211" s="384"/>
      <c r="K211" s="384"/>
      <c r="L211" s="384"/>
      <c r="M211" s="384"/>
      <c r="N211" s="384"/>
      <c r="O211" s="384"/>
      <c r="P211" s="384"/>
      <c r="Q211" s="384"/>
      <c r="R211" s="384"/>
      <c r="S211" s="384"/>
      <c r="T211" s="384"/>
      <c r="U211" s="384"/>
      <c r="V211" s="384"/>
      <c r="W211" s="384"/>
      <c r="X211" s="384"/>
      <c r="Y211" s="384"/>
      <c r="Z211" s="384"/>
      <c r="AA211" s="384"/>
      <c r="AB211" s="384"/>
      <c r="AC211" s="384"/>
      <c r="AD211" s="384"/>
      <c r="AE211" s="384"/>
      <c r="AF211" s="384"/>
      <c r="AG211" s="384"/>
      <c r="AH211" s="384"/>
      <c r="AI211" s="384"/>
      <c r="AJ211" s="384"/>
      <c r="AK211" s="384"/>
      <c r="AL211" s="384"/>
      <c r="AM211" s="384"/>
      <c r="AN211" s="384"/>
      <c r="AO211" s="384"/>
      <c r="AP211" s="384"/>
      <c r="AQ211" s="384"/>
      <c r="AR211" s="384"/>
      <c r="AS211" s="384"/>
      <c r="AT211" s="384"/>
      <c r="AU211" s="384"/>
      <c r="AV211" s="384"/>
      <c r="AW211" s="384"/>
      <c r="AX211" s="384"/>
      <c r="AY211" s="384"/>
      <c r="AZ211" s="384"/>
      <c r="BA211" s="384"/>
      <c r="BB211" s="384"/>
      <c r="BC211" s="384"/>
      <c r="BD211" s="384"/>
      <c r="BE211" s="384"/>
    </row>
    <row r="212" spans="1:57">
      <c r="A212" s="384"/>
      <c r="B212" s="384"/>
      <c r="C212" s="384"/>
      <c r="D212" s="384"/>
      <c r="E212" s="384"/>
      <c r="F212" s="384"/>
      <c r="G212" s="384"/>
      <c r="H212" s="384"/>
      <c r="I212" s="384"/>
      <c r="J212" s="384"/>
      <c r="K212" s="384"/>
      <c r="L212" s="384"/>
      <c r="M212" s="384"/>
      <c r="N212" s="384"/>
      <c r="O212" s="384"/>
      <c r="P212" s="384"/>
      <c r="Q212" s="384"/>
      <c r="R212" s="384"/>
      <c r="S212" s="384"/>
      <c r="T212" s="384"/>
      <c r="U212" s="384"/>
      <c r="V212" s="384"/>
      <c r="W212" s="384"/>
      <c r="X212" s="384"/>
      <c r="Y212" s="384"/>
      <c r="Z212" s="384"/>
      <c r="AA212" s="384"/>
      <c r="AB212" s="384"/>
      <c r="AC212" s="384"/>
      <c r="AD212" s="384"/>
      <c r="AE212" s="384"/>
      <c r="AF212" s="384"/>
      <c r="AG212" s="384"/>
      <c r="AH212" s="384"/>
      <c r="AI212" s="384"/>
      <c r="AJ212" s="384"/>
      <c r="AK212" s="384"/>
      <c r="AL212" s="384"/>
      <c r="AM212" s="384"/>
      <c r="AN212" s="384"/>
      <c r="AO212" s="384"/>
      <c r="AP212" s="384"/>
      <c r="AQ212" s="384"/>
      <c r="AR212" s="384"/>
      <c r="AS212" s="384"/>
      <c r="AT212" s="384"/>
      <c r="AU212" s="384"/>
      <c r="AV212" s="384"/>
      <c r="AW212" s="384"/>
      <c r="AX212" s="384"/>
      <c r="AY212" s="384"/>
      <c r="AZ212" s="384"/>
      <c r="BA212" s="384"/>
      <c r="BB212" s="384"/>
      <c r="BC212" s="384"/>
      <c r="BD212" s="384"/>
      <c r="BE212" s="384"/>
    </row>
    <row r="213" spans="1:57">
      <c r="A213" s="384"/>
      <c r="B213" s="384"/>
      <c r="C213" s="384"/>
      <c r="D213" s="384"/>
      <c r="E213" s="384"/>
      <c r="F213" s="384"/>
      <c r="G213" s="384"/>
      <c r="H213" s="384"/>
      <c r="I213" s="384"/>
      <c r="J213" s="384"/>
      <c r="K213" s="384"/>
      <c r="L213" s="384"/>
      <c r="M213" s="384"/>
      <c r="N213" s="384"/>
      <c r="O213" s="384"/>
      <c r="P213" s="384"/>
      <c r="Q213" s="384"/>
      <c r="R213" s="384"/>
      <c r="S213" s="384"/>
      <c r="T213" s="384"/>
      <c r="U213" s="384"/>
      <c r="V213" s="384"/>
      <c r="W213" s="384"/>
      <c r="X213" s="384"/>
      <c r="Y213" s="384"/>
      <c r="Z213" s="384"/>
      <c r="AA213" s="384"/>
      <c r="AB213" s="384"/>
      <c r="AC213" s="384"/>
      <c r="AD213" s="384"/>
      <c r="AE213" s="384"/>
      <c r="AF213" s="384"/>
      <c r="AG213" s="384"/>
      <c r="AH213" s="384"/>
      <c r="AI213" s="384"/>
      <c r="AJ213" s="384"/>
      <c r="AK213" s="384"/>
      <c r="AL213" s="384"/>
      <c r="AM213" s="384"/>
      <c r="AN213" s="384"/>
      <c r="AO213" s="384"/>
      <c r="AP213" s="384"/>
      <c r="AQ213" s="384"/>
      <c r="AR213" s="384"/>
      <c r="AS213" s="384"/>
      <c r="AT213" s="384"/>
      <c r="AU213" s="384"/>
      <c r="AV213" s="384"/>
      <c r="AW213" s="384"/>
      <c r="AX213" s="384"/>
      <c r="AY213" s="384"/>
      <c r="AZ213" s="384"/>
      <c r="BA213" s="384"/>
      <c r="BB213" s="384"/>
      <c r="BC213" s="384"/>
      <c r="BD213" s="384"/>
      <c r="BE213" s="384"/>
    </row>
    <row r="214" spans="1:57">
      <c r="A214" s="384"/>
      <c r="B214" s="384"/>
      <c r="C214" s="384"/>
      <c r="D214" s="384"/>
      <c r="E214" s="384"/>
      <c r="F214" s="384"/>
      <c r="G214" s="384"/>
      <c r="H214" s="384"/>
      <c r="I214" s="384"/>
      <c r="J214" s="384"/>
      <c r="K214" s="384"/>
      <c r="L214" s="384"/>
      <c r="M214" s="384"/>
      <c r="N214" s="384"/>
      <c r="O214" s="384"/>
      <c r="P214" s="384"/>
      <c r="Q214" s="384"/>
      <c r="R214" s="384"/>
      <c r="S214" s="384"/>
      <c r="T214" s="384"/>
      <c r="U214" s="384"/>
      <c r="V214" s="384"/>
      <c r="W214" s="384"/>
      <c r="X214" s="384"/>
      <c r="Y214" s="384"/>
      <c r="Z214" s="384"/>
      <c r="AA214" s="384"/>
      <c r="AB214" s="384"/>
      <c r="AC214" s="384"/>
      <c r="AD214" s="384"/>
      <c r="AE214" s="384"/>
      <c r="AF214" s="384"/>
      <c r="AG214" s="384"/>
      <c r="AH214" s="384"/>
      <c r="AI214" s="384"/>
      <c r="AJ214" s="384"/>
      <c r="AK214" s="384"/>
      <c r="AL214" s="384"/>
      <c r="AM214" s="384"/>
      <c r="AN214" s="384"/>
      <c r="AO214" s="384"/>
      <c r="AP214" s="384"/>
      <c r="AQ214" s="384"/>
      <c r="AR214" s="384"/>
      <c r="AS214" s="384"/>
      <c r="AT214" s="384"/>
      <c r="AU214" s="384"/>
      <c r="AV214" s="384"/>
      <c r="AW214" s="384"/>
      <c r="AX214" s="384"/>
      <c r="AY214" s="384"/>
      <c r="AZ214" s="384"/>
      <c r="BA214" s="384"/>
      <c r="BB214" s="384"/>
      <c r="BC214" s="384"/>
      <c r="BD214" s="384"/>
      <c r="BE214" s="384"/>
    </row>
    <row r="215" spans="1:57">
      <c r="A215" s="384"/>
      <c r="B215" s="384"/>
      <c r="C215" s="384"/>
      <c r="D215" s="384"/>
      <c r="E215" s="384"/>
      <c r="F215" s="384"/>
      <c r="G215" s="384"/>
      <c r="H215" s="384"/>
      <c r="I215" s="384"/>
      <c r="J215" s="384"/>
      <c r="K215" s="384"/>
      <c r="L215" s="384"/>
      <c r="M215" s="384"/>
      <c r="N215" s="384"/>
      <c r="O215" s="384"/>
      <c r="P215" s="384"/>
      <c r="Q215" s="384"/>
      <c r="R215" s="384"/>
      <c r="S215" s="384"/>
      <c r="T215" s="384"/>
      <c r="U215" s="384"/>
      <c r="V215" s="384"/>
      <c r="W215" s="384"/>
      <c r="X215" s="384"/>
      <c r="Y215" s="384"/>
      <c r="Z215" s="384"/>
      <c r="AA215" s="384"/>
      <c r="AB215" s="384"/>
      <c r="AC215" s="384"/>
      <c r="AD215" s="384"/>
      <c r="AE215" s="384"/>
      <c r="AF215" s="384"/>
      <c r="AG215" s="384"/>
      <c r="AH215" s="384"/>
      <c r="AI215" s="384"/>
      <c r="AJ215" s="384"/>
      <c r="AK215" s="384"/>
      <c r="AL215" s="384"/>
      <c r="AM215" s="384"/>
      <c r="AN215" s="384"/>
      <c r="AO215" s="384"/>
      <c r="AP215" s="384"/>
      <c r="AQ215" s="384"/>
      <c r="AR215" s="384"/>
      <c r="AS215" s="384"/>
      <c r="AT215" s="384"/>
      <c r="AU215" s="384"/>
      <c r="AV215" s="384"/>
      <c r="AW215" s="384"/>
      <c r="AX215" s="384"/>
      <c r="AY215" s="384"/>
      <c r="AZ215" s="384"/>
      <c r="BA215" s="384"/>
      <c r="BB215" s="384"/>
      <c r="BC215" s="384"/>
      <c r="BD215" s="384"/>
      <c r="BE215" s="384"/>
    </row>
    <row r="216" spans="1:57">
      <c r="A216" s="384"/>
      <c r="B216" s="384"/>
      <c r="C216" s="384"/>
      <c r="D216" s="384"/>
      <c r="E216" s="384"/>
      <c r="F216" s="384"/>
      <c r="G216" s="384"/>
      <c r="H216" s="384"/>
      <c r="I216" s="384"/>
      <c r="J216" s="384"/>
      <c r="K216" s="384"/>
      <c r="L216" s="384"/>
      <c r="M216" s="384"/>
      <c r="N216" s="384"/>
      <c r="O216" s="384"/>
      <c r="P216" s="384"/>
      <c r="Q216" s="384"/>
      <c r="R216" s="384"/>
      <c r="S216" s="384"/>
      <c r="T216" s="384"/>
      <c r="U216" s="384"/>
      <c r="V216" s="384"/>
      <c r="W216" s="384"/>
      <c r="X216" s="384"/>
      <c r="Y216" s="384"/>
      <c r="Z216" s="384"/>
      <c r="AA216" s="384"/>
      <c r="AB216" s="384"/>
      <c r="AC216" s="384"/>
      <c r="AD216" s="384"/>
      <c r="AE216" s="384"/>
      <c r="AF216" s="384"/>
      <c r="AG216" s="384"/>
      <c r="AH216" s="384"/>
      <c r="AI216" s="384"/>
      <c r="AJ216" s="384"/>
      <c r="AK216" s="384"/>
      <c r="AL216" s="384"/>
      <c r="AM216" s="384"/>
      <c r="AN216" s="384"/>
      <c r="AO216" s="384"/>
      <c r="AP216" s="384"/>
      <c r="AQ216" s="384"/>
      <c r="AR216" s="384"/>
      <c r="AS216" s="384"/>
      <c r="AT216" s="384"/>
      <c r="AU216" s="384"/>
      <c r="AV216" s="384"/>
      <c r="AW216" s="384"/>
      <c r="AX216" s="384"/>
      <c r="AY216" s="384"/>
      <c r="AZ216" s="384"/>
      <c r="BA216" s="384"/>
      <c r="BB216" s="384"/>
      <c r="BC216" s="384"/>
      <c r="BD216" s="384"/>
      <c r="BE216" s="384"/>
    </row>
    <row r="217" spans="1:57">
      <c r="A217" s="384"/>
      <c r="B217" s="384"/>
      <c r="C217" s="384"/>
      <c r="D217" s="384"/>
      <c r="E217" s="384"/>
      <c r="F217" s="384"/>
      <c r="G217" s="384"/>
      <c r="H217" s="384"/>
      <c r="I217" s="384"/>
      <c r="J217" s="384"/>
      <c r="K217" s="384"/>
      <c r="L217" s="384"/>
      <c r="M217" s="384"/>
      <c r="N217" s="384"/>
      <c r="O217" s="384"/>
      <c r="P217" s="384"/>
      <c r="Q217" s="384"/>
      <c r="R217" s="384"/>
      <c r="S217" s="384"/>
      <c r="T217" s="384"/>
      <c r="U217" s="384"/>
      <c r="V217" s="384"/>
      <c r="W217" s="384"/>
      <c r="X217" s="384"/>
      <c r="Y217" s="384"/>
      <c r="Z217" s="384"/>
      <c r="AA217" s="384"/>
      <c r="AB217" s="384"/>
      <c r="AC217" s="384"/>
      <c r="AD217" s="384"/>
      <c r="AE217" s="384"/>
      <c r="AF217" s="384"/>
      <c r="AG217" s="384"/>
      <c r="AH217" s="384"/>
      <c r="AI217" s="384"/>
      <c r="AJ217" s="384"/>
      <c r="AK217" s="384"/>
      <c r="AL217" s="384"/>
      <c r="AM217" s="384"/>
      <c r="AN217" s="384"/>
      <c r="AO217" s="384"/>
      <c r="AP217" s="384"/>
      <c r="AQ217" s="384"/>
      <c r="AR217" s="384"/>
      <c r="AS217" s="384"/>
      <c r="AT217" s="384"/>
      <c r="AU217" s="384"/>
      <c r="AV217" s="384"/>
      <c r="AW217" s="384"/>
      <c r="AX217" s="384"/>
      <c r="AY217" s="384"/>
      <c r="AZ217" s="384"/>
      <c r="BA217" s="384"/>
      <c r="BB217" s="384"/>
      <c r="BC217" s="384"/>
      <c r="BD217" s="384"/>
      <c r="BE217" s="384"/>
    </row>
    <row r="218" spans="1:57">
      <c r="A218" s="384"/>
      <c r="B218" s="384"/>
      <c r="C218" s="384"/>
      <c r="D218" s="384"/>
      <c r="E218" s="384"/>
      <c r="F218" s="384"/>
      <c r="G218" s="384"/>
      <c r="H218" s="384"/>
      <c r="I218" s="384"/>
      <c r="J218" s="384"/>
      <c r="K218" s="384"/>
      <c r="L218" s="384"/>
      <c r="M218" s="384"/>
      <c r="N218" s="384"/>
      <c r="O218" s="384"/>
      <c r="P218" s="384"/>
      <c r="Q218" s="384"/>
      <c r="R218" s="384"/>
      <c r="S218" s="384"/>
      <c r="T218" s="384"/>
      <c r="U218" s="384"/>
      <c r="V218" s="384"/>
      <c r="W218" s="384"/>
      <c r="X218" s="384"/>
      <c r="Y218" s="384"/>
      <c r="Z218" s="384"/>
      <c r="AA218" s="384"/>
      <c r="AB218" s="384"/>
      <c r="AC218" s="384"/>
      <c r="AD218" s="384"/>
      <c r="AE218" s="384"/>
      <c r="AF218" s="384"/>
      <c r="AG218" s="384"/>
      <c r="AH218" s="384"/>
      <c r="AI218" s="384"/>
      <c r="AJ218" s="384"/>
      <c r="AK218" s="384"/>
      <c r="AL218" s="384"/>
      <c r="AM218" s="384"/>
      <c r="AN218" s="384"/>
      <c r="AO218" s="384"/>
      <c r="AP218" s="384"/>
      <c r="AQ218" s="384"/>
      <c r="AR218" s="384"/>
      <c r="AS218" s="384"/>
      <c r="AT218" s="384"/>
      <c r="AU218" s="384"/>
      <c r="AV218" s="384"/>
      <c r="AW218" s="384"/>
      <c r="AX218" s="384"/>
      <c r="AY218" s="384"/>
      <c r="AZ218" s="384"/>
      <c r="BA218" s="384"/>
      <c r="BB218" s="384"/>
      <c r="BC218" s="384"/>
      <c r="BD218" s="384"/>
      <c r="BE218" s="384"/>
    </row>
    <row r="219" spans="1:57">
      <c r="A219" s="384"/>
      <c r="B219" s="384"/>
      <c r="C219" s="384"/>
      <c r="D219" s="384"/>
      <c r="E219" s="384"/>
      <c r="F219" s="384"/>
      <c r="G219" s="384"/>
      <c r="H219" s="384"/>
      <c r="I219" s="384"/>
      <c r="J219" s="384"/>
      <c r="K219" s="384"/>
      <c r="L219" s="384"/>
      <c r="M219" s="384"/>
      <c r="N219" s="384"/>
      <c r="O219" s="384"/>
      <c r="P219" s="384"/>
      <c r="Q219" s="384"/>
      <c r="R219" s="384"/>
      <c r="S219" s="384"/>
      <c r="T219" s="384"/>
      <c r="U219" s="384"/>
      <c r="V219" s="384"/>
      <c r="W219" s="384"/>
      <c r="X219" s="384"/>
      <c r="Y219" s="384"/>
      <c r="Z219" s="384"/>
      <c r="AA219" s="384"/>
      <c r="AB219" s="384"/>
      <c r="AC219" s="384"/>
      <c r="AD219" s="384"/>
      <c r="AE219" s="384"/>
      <c r="AF219" s="384"/>
      <c r="AG219" s="384"/>
      <c r="AH219" s="384"/>
      <c r="AI219" s="384"/>
      <c r="AJ219" s="384"/>
      <c r="AK219" s="384"/>
      <c r="AL219" s="384"/>
      <c r="AM219" s="384"/>
      <c r="AN219" s="384"/>
      <c r="AO219" s="384"/>
      <c r="AP219" s="384"/>
      <c r="AQ219" s="384"/>
      <c r="AR219" s="384"/>
      <c r="AS219" s="384"/>
      <c r="AT219" s="384"/>
      <c r="AU219" s="384"/>
      <c r="AV219" s="384"/>
      <c r="AW219" s="384"/>
      <c r="AX219" s="384"/>
      <c r="AY219" s="384"/>
      <c r="AZ219" s="384"/>
      <c r="BA219" s="384"/>
      <c r="BB219" s="384"/>
      <c r="BC219" s="384"/>
      <c r="BD219" s="384"/>
      <c r="BE219" s="384"/>
    </row>
    <row r="220" spans="1:57">
      <c r="A220" s="384"/>
      <c r="B220" s="384"/>
      <c r="C220" s="384"/>
      <c r="D220" s="384"/>
      <c r="E220" s="384"/>
      <c r="F220" s="384"/>
      <c r="G220" s="384"/>
      <c r="H220" s="384"/>
      <c r="I220" s="384"/>
      <c r="J220" s="384"/>
      <c r="K220" s="384"/>
      <c r="L220" s="384"/>
      <c r="M220" s="384"/>
      <c r="N220" s="384"/>
      <c r="O220" s="384"/>
      <c r="P220" s="384"/>
      <c r="Q220" s="384"/>
      <c r="R220" s="384"/>
      <c r="S220" s="384"/>
      <c r="T220" s="384"/>
      <c r="U220" s="384"/>
      <c r="V220" s="384"/>
      <c r="W220" s="384"/>
      <c r="X220" s="384"/>
      <c r="Y220" s="384"/>
      <c r="Z220" s="384"/>
      <c r="AA220" s="384"/>
      <c r="AB220" s="384"/>
      <c r="AC220" s="384"/>
      <c r="AD220" s="384"/>
      <c r="AE220" s="384"/>
      <c r="AF220" s="384"/>
      <c r="AG220" s="384"/>
      <c r="AH220" s="384"/>
      <c r="AI220" s="384"/>
      <c r="AJ220" s="384"/>
      <c r="AK220" s="384"/>
      <c r="AL220" s="384"/>
      <c r="AM220" s="384"/>
      <c r="AN220" s="384"/>
      <c r="AO220" s="384"/>
      <c r="AP220" s="384"/>
      <c r="AQ220" s="384"/>
      <c r="AR220" s="384"/>
      <c r="AS220" s="384"/>
      <c r="AT220" s="384"/>
      <c r="AU220" s="384"/>
      <c r="AV220" s="384"/>
      <c r="AW220" s="384"/>
      <c r="AX220" s="384"/>
      <c r="AY220" s="384"/>
      <c r="AZ220" s="384"/>
      <c r="BA220" s="384"/>
      <c r="BB220" s="384"/>
      <c r="BC220" s="384"/>
      <c r="BD220" s="384"/>
      <c r="BE220" s="384"/>
    </row>
    <row r="221" spans="1:57">
      <c r="A221" s="384"/>
      <c r="B221" s="384"/>
      <c r="C221" s="384"/>
      <c r="D221" s="384"/>
      <c r="E221" s="384"/>
      <c r="F221" s="384"/>
      <c r="G221" s="384"/>
      <c r="H221" s="384"/>
      <c r="I221" s="384"/>
      <c r="J221" s="384"/>
      <c r="K221" s="384"/>
      <c r="L221" s="384"/>
      <c r="M221" s="384"/>
      <c r="N221" s="384"/>
      <c r="O221" s="384"/>
      <c r="P221" s="384"/>
      <c r="Q221" s="384"/>
      <c r="R221" s="384"/>
      <c r="S221" s="384"/>
      <c r="T221" s="384"/>
      <c r="U221" s="384"/>
      <c r="V221" s="384"/>
      <c r="W221" s="384"/>
      <c r="X221" s="384"/>
      <c r="Y221" s="384"/>
      <c r="Z221" s="384"/>
      <c r="AA221" s="384"/>
      <c r="AB221" s="384"/>
      <c r="AC221" s="384"/>
      <c r="AD221" s="384"/>
      <c r="AE221" s="384"/>
      <c r="AF221" s="384"/>
      <c r="AG221" s="384"/>
      <c r="AH221" s="384"/>
      <c r="AI221" s="384"/>
      <c r="AJ221" s="384"/>
      <c r="AK221" s="384"/>
      <c r="AL221" s="384"/>
      <c r="AM221" s="384"/>
      <c r="AN221" s="384"/>
      <c r="AO221" s="384"/>
      <c r="AP221" s="384"/>
      <c r="AQ221" s="384"/>
      <c r="AR221" s="384"/>
      <c r="AS221" s="384"/>
      <c r="AT221" s="384"/>
      <c r="AU221" s="384"/>
      <c r="AV221" s="384"/>
      <c r="AW221" s="384"/>
      <c r="AX221" s="384"/>
      <c r="AY221" s="384"/>
      <c r="AZ221" s="384"/>
      <c r="BA221" s="384"/>
      <c r="BB221" s="384"/>
      <c r="BC221" s="384"/>
      <c r="BD221" s="384"/>
      <c r="BE221" s="384"/>
    </row>
    <row r="222" spans="1:57">
      <c r="A222" s="384"/>
      <c r="B222" s="384"/>
      <c r="C222" s="384"/>
      <c r="D222" s="384"/>
      <c r="E222" s="384"/>
      <c r="F222" s="384"/>
      <c r="G222" s="384"/>
      <c r="H222" s="384"/>
      <c r="I222" s="384"/>
      <c r="J222" s="384"/>
      <c r="K222" s="384"/>
      <c r="L222" s="384"/>
      <c r="M222" s="384"/>
      <c r="N222" s="384"/>
      <c r="O222" s="384"/>
      <c r="P222" s="384"/>
      <c r="Q222" s="384"/>
      <c r="R222" s="384"/>
      <c r="S222" s="384"/>
      <c r="T222" s="384"/>
      <c r="U222" s="384"/>
      <c r="V222" s="384"/>
      <c r="W222" s="384"/>
      <c r="X222" s="384"/>
      <c r="Y222" s="384"/>
      <c r="Z222" s="384"/>
      <c r="AA222" s="384"/>
      <c r="AB222" s="384"/>
      <c r="AC222" s="384"/>
      <c r="AD222" s="384"/>
      <c r="AE222" s="384"/>
      <c r="AF222" s="384"/>
      <c r="AG222" s="384"/>
      <c r="AH222" s="384"/>
      <c r="AI222" s="384"/>
      <c r="AJ222" s="384"/>
      <c r="AK222" s="384"/>
      <c r="AL222" s="384"/>
      <c r="AM222" s="384"/>
      <c r="AN222" s="384"/>
      <c r="AO222" s="384"/>
      <c r="AP222" s="384"/>
      <c r="AQ222" s="384"/>
      <c r="AR222" s="384"/>
      <c r="AS222" s="384"/>
      <c r="AT222" s="384"/>
      <c r="AU222" s="384"/>
      <c r="AV222" s="384"/>
      <c r="AW222" s="384"/>
      <c r="AX222" s="384"/>
      <c r="AY222" s="384"/>
      <c r="AZ222" s="384"/>
      <c r="BA222" s="384"/>
      <c r="BB222" s="384"/>
      <c r="BC222" s="384"/>
      <c r="BD222" s="384"/>
      <c r="BE222" s="384"/>
    </row>
    <row r="223" spans="1:57">
      <c r="A223" s="384"/>
      <c r="B223" s="384"/>
      <c r="C223" s="384"/>
      <c r="D223" s="384"/>
      <c r="E223" s="384"/>
      <c r="F223" s="384"/>
      <c r="G223" s="384"/>
      <c r="H223" s="384"/>
      <c r="I223" s="384"/>
      <c r="J223" s="384"/>
      <c r="K223" s="384"/>
      <c r="L223" s="384"/>
      <c r="M223" s="384"/>
      <c r="N223" s="384"/>
      <c r="O223" s="384"/>
      <c r="P223" s="384"/>
      <c r="Q223" s="384"/>
      <c r="R223" s="384"/>
      <c r="S223" s="384"/>
      <c r="T223" s="384"/>
      <c r="U223" s="384"/>
      <c r="V223" s="384"/>
      <c r="W223" s="384"/>
      <c r="X223" s="384"/>
      <c r="Y223" s="384"/>
      <c r="Z223" s="384"/>
      <c r="AA223" s="384"/>
      <c r="AB223" s="384"/>
      <c r="AC223" s="384"/>
      <c r="AD223" s="384"/>
      <c r="AE223" s="384"/>
      <c r="AF223" s="384"/>
      <c r="AG223" s="384"/>
      <c r="AH223" s="384"/>
      <c r="AI223" s="384"/>
      <c r="AJ223" s="384"/>
      <c r="AK223" s="384"/>
      <c r="AL223" s="384"/>
      <c r="AM223" s="384"/>
      <c r="AN223" s="384"/>
      <c r="AO223" s="384"/>
      <c r="AP223" s="384"/>
      <c r="AQ223" s="384"/>
      <c r="AR223" s="384"/>
      <c r="AS223" s="384"/>
      <c r="AT223" s="384"/>
      <c r="AU223" s="384"/>
      <c r="AV223" s="384"/>
      <c r="AW223" s="384"/>
      <c r="AX223" s="384"/>
      <c r="AY223" s="384"/>
      <c r="AZ223" s="384"/>
      <c r="BA223" s="384"/>
      <c r="BB223" s="384"/>
      <c r="BC223" s="384"/>
      <c r="BD223" s="384"/>
      <c r="BE223" s="384"/>
    </row>
    <row r="224" spans="1:57">
      <c r="A224" s="384"/>
      <c r="B224" s="384"/>
      <c r="C224" s="384"/>
      <c r="D224" s="384"/>
      <c r="E224" s="384"/>
      <c r="F224" s="384"/>
      <c r="G224" s="384"/>
      <c r="H224" s="384"/>
      <c r="I224" s="384"/>
      <c r="J224" s="384"/>
      <c r="K224" s="384"/>
      <c r="L224" s="384"/>
      <c r="M224" s="384"/>
      <c r="N224" s="384"/>
      <c r="O224" s="384"/>
      <c r="P224" s="384"/>
      <c r="Q224" s="384"/>
      <c r="R224" s="384"/>
      <c r="S224" s="384"/>
      <c r="T224" s="384"/>
      <c r="U224" s="384"/>
      <c r="V224" s="384"/>
      <c r="W224" s="384"/>
      <c r="X224" s="384"/>
      <c r="Y224" s="384"/>
      <c r="Z224" s="384"/>
      <c r="AA224" s="384"/>
      <c r="AB224" s="384"/>
      <c r="AC224" s="384"/>
      <c r="AD224" s="384"/>
      <c r="AE224" s="384"/>
      <c r="AF224" s="384"/>
      <c r="AG224" s="384"/>
      <c r="AH224" s="384"/>
      <c r="AI224" s="384"/>
      <c r="AJ224" s="384"/>
      <c r="AK224" s="384"/>
      <c r="AL224" s="384"/>
      <c r="AM224" s="384"/>
      <c r="AN224" s="384"/>
      <c r="AO224" s="384"/>
      <c r="AP224" s="384"/>
      <c r="AQ224" s="384"/>
      <c r="AR224" s="384"/>
      <c r="AS224" s="384"/>
      <c r="AT224" s="384"/>
      <c r="AU224" s="384"/>
      <c r="AV224" s="384"/>
      <c r="AW224" s="384"/>
      <c r="AX224" s="384"/>
      <c r="AY224" s="384"/>
      <c r="AZ224" s="384"/>
      <c r="BA224" s="384"/>
      <c r="BB224" s="384"/>
      <c r="BC224" s="384"/>
      <c r="BD224" s="384"/>
      <c r="BE224" s="384"/>
    </row>
    <row r="225" spans="1:57">
      <c r="A225" s="384"/>
      <c r="B225" s="384"/>
      <c r="C225" s="384"/>
      <c r="D225" s="384"/>
      <c r="E225" s="384"/>
      <c r="F225" s="384"/>
      <c r="G225" s="384"/>
      <c r="H225" s="384"/>
      <c r="I225" s="384"/>
      <c r="J225" s="384"/>
      <c r="K225" s="384"/>
      <c r="L225" s="384"/>
      <c r="M225" s="384"/>
      <c r="N225" s="384"/>
      <c r="O225" s="384"/>
      <c r="P225" s="384"/>
      <c r="Q225" s="384"/>
      <c r="R225" s="384"/>
      <c r="S225" s="384"/>
      <c r="T225" s="384"/>
      <c r="U225" s="384"/>
      <c r="V225" s="384"/>
      <c r="W225" s="384"/>
      <c r="X225" s="384"/>
      <c r="Y225" s="384"/>
      <c r="Z225" s="384"/>
      <c r="AA225" s="384"/>
      <c r="AB225" s="384"/>
      <c r="AC225" s="384"/>
      <c r="AD225" s="384"/>
      <c r="AE225" s="384"/>
      <c r="AF225" s="384"/>
      <c r="AG225" s="384"/>
      <c r="AH225" s="384"/>
      <c r="AI225" s="384"/>
      <c r="AJ225" s="384"/>
      <c r="AK225" s="384"/>
      <c r="AL225" s="384"/>
      <c r="AM225" s="384"/>
      <c r="AN225" s="384"/>
      <c r="AO225" s="384"/>
      <c r="AP225" s="384"/>
      <c r="AQ225" s="384"/>
      <c r="AR225" s="384"/>
      <c r="AS225" s="384"/>
      <c r="AT225" s="384"/>
      <c r="AU225" s="384"/>
      <c r="AV225" s="384"/>
      <c r="AW225" s="384"/>
      <c r="AX225" s="384"/>
      <c r="AY225" s="384"/>
      <c r="AZ225" s="384"/>
      <c r="BA225" s="384"/>
      <c r="BB225" s="384"/>
      <c r="BC225" s="384"/>
      <c r="BD225" s="384"/>
      <c r="BE225" s="384"/>
    </row>
    <row r="226" spans="1:57">
      <c r="A226" s="384"/>
      <c r="B226" s="384"/>
      <c r="C226" s="384"/>
      <c r="D226" s="384"/>
      <c r="E226" s="384"/>
      <c r="F226" s="384"/>
      <c r="G226" s="384"/>
      <c r="H226" s="384"/>
      <c r="I226" s="384"/>
      <c r="J226" s="384"/>
      <c r="K226" s="384"/>
      <c r="L226" s="384"/>
      <c r="M226" s="384"/>
      <c r="N226" s="384"/>
      <c r="O226" s="384"/>
      <c r="P226" s="384"/>
      <c r="Q226" s="384"/>
      <c r="R226" s="384"/>
      <c r="S226" s="384"/>
      <c r="T226" s="384"/>
      <c r="U226" s="384"/>
      <c r="V226" s="384"/>
      <c r="W226" s="384"/>
      <c r="X226" s="384"/>
      <c r="Y226" s="384"/>
      <c r="Z226" s="384"/>
      <c r="AA226" s="384"/>
      <c r="AB226" s="384"/>
      <c r="AC226" s="384"/>
      <c r="AD226" s="384"/>
      <c r="AE226" s="384"/>
      <c r="AF226" s="384"/>
      <c r="AG226" s="384"/>
      <c r="AH226" s="384"/>
      <c r="AI226" s="384"/>
      <c r="AJ226" s="384"/>
      <c r="AK226" s="384"/>
      <c r="AL226" s="384"/>
      <c r="AM226" s="384"/>
      <c r="AN226" s="384"/>
      <c r="AO226" s="384"/>
      <c r="AP226" s="384"/>
      <c r="AQ226" s="384"/>
      <c r="AR226" s="384"/>
      <c r="AS226" s="384"/>
      <c r="AT226" s="384"/>
      <c r="AU226" s="384"/>
      <c r="AV226" s="384"/>
      <c r="AW226" s="384"/>
      <c r="AX226" s="384"/>
      <c r="AY226" s="384"/>
      <c r="AZ226" s="384"/>
      <c r="BA226" s="384"/>
      <c r="BB226" s="384"/>
      <c r="BC226" s="384"/>
      <c r="BD226" s="384"/>
      <c r="BE226" s="384"/>
    </row>
    <row r="227" spans="1:57">
      <c r="A227" s="384"/>
      <c r="B227" s="384"/>
      <c r="C227" s="384"/>
      <c r="D227" s="384"/>
      <c r="E227" s="384"/>
      <c r="F227" s="384"/>
      <c r="G227" s="384"/>
      <c r="H227" s="384"/>
      <c r="I227" s="384"/>
      <c r="J227" s="384"/>
      <c r="K227" s="384"/>
      <c r="L227" s="384"/>
      <c r="M227" s="384"/>
      <c r="N227" s="384"/>
      <c r="O227" s="384"/>
      <c r="P227" s="384"/>
      <c r="Q227" s="384"/>
      <c r="R227" s="384"/>
      <c r="S227" s="384"/>
      <c r="T227" s="384"/>
      <c r="U227" s="384"/>
      <c r="V227" s="384"/>
      <c r="W227" s="384"/>
      <c r="X227" s="384"/>
      <c r="Y227" s="384"/>
      <c r="Z227" s="384"/>
      <c r="AA227" s="384"/>
      <c r="AB227" s="384"/>
      <c r="AC227" s="384"/>
      <c r="AD227" s="384"/>
      <c r="AE227" s="384"/>
      <c r="AF227" s="384"/>
      <c r="AG227" s="384"/>
      <c r="AH227" s="384"/>
      <c r="AI227" s="384"/>
      <c r="AJ227" s="384"/>
      <c r="AK227" s="384"/>
      <c r="AL227" s="384"/>
      <c r="AM227" s="384"/>
      <c r="AN227" s="384"/>
      <c r="AO227" s="384"/>
      <c r="AP227" s="384"/>
      <c r="AQ227" s="384"/>
      <c r="AR227" s="384"/>
      <c r="AS227" s="384"/>
      <c r="AT227" s="384"/>
      <c r="AU227" s="384"/>
      <c r="AV227" s="384"/>
      <c r="AW227" s="384"/>
      <c r="AX227" s="384"/>
      <c r="AY227" s="384"/>
      <c r="AZ227" s="384"/>
      <c r="BA227" s="384"/>
      <c r="BB227" s="384"/>
      <c r="BC227" s="384"/>
      <c r="BD227" s="384"/>
      <c r="BE227" s="384"/>
    </row>
    <row r="228" spans="1:57">
      <c r="A228" s="384"/>
      <c r="B228" s="384"/>
      <c r="C228" s="384"/>
      <c r="D228" s="384"/>
      <c r="E228" s="384"/>
      <c r="F228" s="384"/>
      <c r="G228" s="384"/>
      <c r="H228" s="384"/>
      <c r="I228" s="384"/>
      <c r="J228" s="384"/>
      <c r="K228" s="384"/>
      <c r="L228" s="384"/>
      <c r="M228" s="384"/>
      <c r="N228" s="384"/>
      <c r="O228" s="384"/>
      <c r="P228" s="384"/>
      <c r="Q228" s="384"/>
      <c r="R228" s="384"/>
      <c r="S228" s="384"/>
      <c r="T228" s="384"/>
      <c r="U228" s="384"/>
      <c r="V228" s="384"/>
      <c r="W228" s="384"/>
      <c r="X228" s="384"/>
      <c r="Y228" s="384"/>
      <c r="Z228" s="384"/>
      <c r="AA228" s="384"/>
      <c r="AB228" s="384"/>
      <c r="AC228" s="384"/>
      <c r="AD228" s="384"/>
      <c r="AE228" s="384"/>
      <c r="AF228" s="384"/>
      <c r="AG228" s="384"/>
      <c r="AH228" s="384"/>
      <c r="AI228" s="384"/>
      <c r="AJ228" s="384"/>
      <c r="AK228" s="384"/>
      <c r="AL228" s="384"/>
      <c r="AM228" s="384"/>
      <c r="AN228" s="384"/>
      <c r="AO228" s="384"/>
      <c r="AP228" s="384"/>
      <c r="AQ228" s="384"/>
      <c r="AR228" s="384"/>
      <c r="AS228" s="384"/>
      <c r="AT228" s="384"/>
      <c r="AU228" s="384"/>
      <c r="AV228" s="384"/>
      <c r="AW228" s="384"/>
      <c r="AX228" s="384"/>
      <c r="AY228" s="384"/>
      <c r="AZ228" s="384"/>
      <c r="BA228" s="384"/>
      <c r="BB228" s="384"/>
      <c r="BC228" s="384"/>
      <c r="BD228" s="384"/>
      <c r="BE228" s="384"/>
    </row>
    <row r="229" spans="1:57">
      <c r="A229" s="384"/>
      <c r="B229" s="384"/>
      <c r="C229" s="384"/>
      <c r="D229" s="384"/>
      <c r="E229" s="384"/>
      <c r="F229" s="384"/>
      <c r="G229" s="384"/>
      <c r="H229" s="384"/>
      <c r="I229" s="384"/>
      <c r="J229" s="384"/>
      <c r="K229" s="384"/>
      <c r="L229" s="384"/>
      <c r="M229" s="384"/>
      <c r="N229" s="384"/>
      <c r="O229" s="384"/>
      <c r="P229" s="384"/>
      <c r="Q229" s="384"/>
      <c r="R229" s="384"/>
      <c r="S229" s="384"/>
      <c r="T229" s="384"/>
      <c r="U229" s="384"/>
      <c r="V229" s="384"/>
      <c r="W229" s="384"/>
      <c r="X229" s="384"/>
      <c r="Y229" s="384"/>
      <c r="Z229" s="384"/>
      <c r="AA229" s="384"/>
      <c r="AB229" s="384"/>
      <c r="AC229" s="384"/>
      <c r="AD229" s="384"/>
      <c r="AE229" s="384"/>
      <c r="AF229" s="384"/>
      <c r="AG229" s="384"/>
      <c r="AH229" s="384"/>
      <c r="AI229" s="384"/>
      <c r="AJ229" s="384"/>
      <c r="AK229" s="384"/>
      <c r="AL229" s="384"/>
      <c r="AM229" s="384"/>
      <c r="AN229" s="384"/>
      <c r="AO229" s="384"/>
      <c r="AP229" s="384"/>
      <c r="AQ229" s="384"/>
      <c r="AR229" s="384"/>
      <c r="AS229" s="384"/>
      <c r="AT229" s="384"/>
      <c r="AU229" s="384"/>
      <c r="AV229" s="384"/>
      <c r="AW229" s="384"/>
      <c r="AX229" s="384"/>
      <c r="AY229" s="384"/>
      <c r="AZ229" s="384"/>
      <c r="BA229" s="384"/>
      <c r="BB229" s="384"/>
      <c r="BC229" s="384"/>
      <c r="BD229" s="384"/>
      <c r="BE229" s="384"/>
    </row>
    <row r="230" spans="1:57">
      <c r="A230" s="384"/>
      <c r="B230" s="384"/>
      <c r="C230" s="384"/>
      <c r="D230" s="384"/>
      <c r="E230" s="384"/>
      <c r="F230" s="384"/>
      <c r="G230" s="384"/>
      <c r="H230" s="384"/>
      <c r="I230" s="384"/>
      <c r="J230" s="384"/>
      <c r="K230" s="384"/>
      <c r="L230" s="384"/>
      <c r="M230" s="384"/>
      <c r="N230" s="384"/>
      <c r="O230" s="384"/>
      <c r="P230" s="384"/>
      <c r="Q230" s="384"/>
      <c r="R230" s="384"/>
      <c r="S230" s="384"/>
      <c r="T230" s="384"/>
      <c r="U230" s="384"/>
      <c r="V230" s="384"/>
      <c r="W230" s="384"/>
      <c r="X230" s="384"/>
      <c r="Y230" s="384"/>
      <c r="Z230" s="384"/>
      <c r="AA230" s="384"/>
      <c r="AB230" s="384"/>
      <c r="AC230" s="384"/>
      <c r="AD230" s="384"/>
      <c r="AE230" s="384"/>
      <c r="AF230" s="384"/>
      <c r="AG230" s="384"/>
      <c r="AH230" s="384"/>
      <c r="AI230" s="384"/>
      <c r="AJ230" s="384"/>
      <c r="AK230" s="384"/>
      <c r="AL230" s="384"/>
      <c r="AM230" s="384"/>
      <c r="AN230" s="384"/>
      <c r="AO230" s="384"/>
      <c r="AP230" s="384"/>
      <c r="AQ230" s="384"/>
      <c r="AR230" s="384"/>
      <c r="AS230" s="384"/>
      <c r="AT230" s="384"/>
      <c r="AU230" s="384"/>
      <c r="AV230" s="384"/>
      <c r="AW230" s="384"/>
      <c r="AX230" s="384"/>
      <c r="AY230" s="384"/>
      <c r="AZ230" s="384"/>
      <c r="BA230" s="384"/>
      <c r="BB230" s="384"/>
      <c r="BC230" s="384"/>
      <c r="BD230" s="384"/>
      <c r="BE230" s="384"/>
    </row>
    <row r="231" spans="1:57">
      <c r="A231" s="384"/>
      <c r="B231" s="384"/>
      <c r="C231" s="384"/>
      <c r="D231" s="384"/>
      <c r="E231" s="384"/>
      <c r="F231" s="384"/>
      <c r="G231" s="384"/>
      <c r="H231" s="384"/>
      <c r="I231" s="384"/>
      <c r="J231" s="384"/>
      <c r="K231" s="384"/>
      <c r="L231" s="384"/>
      <c r="M231" s="384"/>
      <c r="N231" s="384"/>
      <c r="O231" s="384"/>
      <c r="P231" s="384"/>
      <c r="Q231" s="384"/>
      <c r="R231" s="384"/>
      <c r="S231" s="384"/>
      <c r="T231" s="384"/>
      <c r="U231" s="384"/>
      <c r="V231" s="384"/>
      <c r="W231" s="384"/>
      <c r="X231" s="384"/>
      <c r="Y231" s="384"/>
      <c r="Z231" s="384"/>
      <c r="AA231" s="384"/>
      <c r="AB231" s="384"/>
      <c r="AC231" s="384"/>
      <c r="AD231" s="384"/>
      <c r="AE231" s="384"/>
      <c r="AF231" s="384"/>
      <c r="AG231" s="384"/>
      <c r="AH231" s="384"/>
      <c r="AI231" s="384"/>
      <c r="AJ231" s="384"/>
      <c r="AK231" s="384"/>
      <c r="AL231" s="384"/>
      <c r="AM231" s="384"/>
      <c r="AN231" s="384"/>
      <c r="AO231" s="384"/>
      <c r="AP231" s="384"/>
      <c r="AQ231" s="384"/>
      <c r="AR231" s="384"/>
      <c r="AS231" s="384"/>
      <c r="AT231" s="384"/>
      <c r="AU231" s="384"/>
      <c r="AV231" s="384"/>
      <c r="AW231" s="384"/>
      <c r="AX231" s="384"/>
      <c r="AY231" s="384"/>
      <c r="AZ231" s="384"/>
      <c r="BA231" s="384"/>
      <c r="BB231" s="384"/>
      <c r="BC231" s="384"/>
      <c r="BD231" s="384"/>
      <c r="BE231" s="384"/>
    </row>
    <row r="232" spans="1:57">
      <c r="A232" s="384"/>
      <c r="B232" s="384"/>
      <c r="C232" s="384"/>
      <c r="D232" s="384"/>
      <c r="E232" s="384"/>
      <c r="F232" s="384"/>
      <c r="G232" s="384"/>
      <c r="H232" s="384"/>
      <c r="I232" s="384"/>
      <c r="J232" s="384"/>
      <c r="K232" s="384"/>
      <c r="L232" s="384"/>
      <c r="M232" s="384"/>
      <c r="N232" s="384"/>
      <c r="O232" s="384"/>
      <c r="P232" s="384"/>
      <c r="Q232" s="384"/>
      <c r="R232" s="384"/>
      <c r="S232" s="384"/>
      <c r="T232" s="384"/>
      <c r="U232" s="384"/>
      <c r="V232" s="384"/>
      <c r="W232" s="384"/>
      <c r="X232" s="384"/>
      <c r="Y232" s="384"/>
      <c r="Z232" s="384"/>
      <c r="AA232" s="384"/>
      <c r="AB232" s="384"/>
      <c r="AC232" s="384"/>
      <c r="AD232" s="384"/>
      <c r="AE232" s="384"/>
      <c r="AF232" s="384"/>
      <c r="AG232" s="384"/>
      <c r="AH232" s="384"/>
      <c r="AI232" s="384"/>
      <c r="AJ232" s="384"/>
      <c r="AK232" s="384"/>
      <c r="AL232" s="384"/>
      <c r="AM232" s="384"/>
      <c r="AN232" s="384"/>
      <c r="AO232" s="384"/>
      <c r="AP232" s="384"/>
      <c r="AQ232" s="384"/>
      <c r="AR232" s="384"/>
      <c r="AS232" s="384"/>
      <c r="AT232" s="384"/>
      <c r="AU232" s="384"/>
      <c r="AV232" s="384"/>
      <c r="AW232" s="384"/>
      <c r="AX232" s="384"/>
      <c r="AY232" s="384"/>
      <c r="AZ232" s="384"/>
      <c r="BA232" s="384"/>
      <c r="BB232" s="384"/>
      <c r="BC232" s="384"/>
      <c r="BD232" s="384"/>
      <c r="BE232" s="384"/>
    </row>
    <row r="233" spans="1:57">
      <c r="A233" s="384"/>
      <c r="B233" s="384"/>
      <c r="C233" s="384"/>
      <c r="D233" s="384"/>
      <c r="E233" s="384"/>
      <c r="F233" s="384"/>
      <c r="G233" s="384"/>
      <c r="H233" s="384"/>
      <c r="I233" s="384"/>
      <c r="J233" s="384"/>
      <c r="K233" s="384"/>
      <c r="L233" s="384"/>
      <c r="M233" s="384"/>
      <c r="N233" s="384"/>
      <c r="O233" s="384"/>
      <c r="P233" s="384"/>
      <c r="Q233" s="384"/>
      <c r="R233" s="384"/>
      <c r="S233" s="384"/>
      <c r="T233" s="384"/>
      <c r="U233" s="384"/>
      <c r="V233" s="384"/>
      <c r="W233" s="384"/>
      <c r="X233" s="384"/>
      <c r="Y233" s="384"/>
      <c r="Z233" s="384"/>
      <c r="AA233" s="384"/>
      <c r="AB233" s="384"/>
      <c r="AC233" s="384"/>
      <c r="AD233" s="384"/>
      <c r="AE233" s="384"/>
      <c r="AF233" s="384"/>
      <c r="AG233" s="384"/>
      <c r="AH233" s="384"/>
      <c r="AI233" s="384"/>
      <c r="AJ233" s="384"/>
      <c r="AK233" s="384"/>
      <c r="AL233" s="384"/>
      <c r="AM233" s="384"/>
      <c r="AN233" s="384"/>
      <c r="AO233" s="384"/>
      <c r="AP233" s="384"/>
      <c r="AQ233" s="384"/>
      <c r="AR233" s="384"/>
      <c r="AS233" s="384"/>
      <c r="AT233" s="384"/>
      <c r="AU233" s="384"/>
      <c r="AV233" s="384"/>
      <c r="AW233" s="384"/>
      <c r="AX233" s="384"/>
      <c r="AY233" s="384"/>
      <c r="AZ233" s="384"/>
      <c r="BA233" s="384"/>
      <c r="BB233" s="384"/>
      <c r="BC233" s="384"/>
      <c r="BD233" s="384"/>
      <c r="BE233" s="384"/>
    </row>
    <row r="234" spans="1:57">
      <c r="A234" s="384"/>
      <c r="B234" s="384"/>
      <c r="C234" s="384"/>
      <c r="D234" s="384"/>
      <c r="E234" s="384"/>
      <c r="F234" s="384"/>
      <c r="G234" s="384"/>
      <c r="H234" s="384"/>
      <c r="I234" s="384"/>
      <c r="J234" s="384"/>
      <c r="K234" s="384"/>
      <c r="L234" s="384"/>
      <c r="M234" s="384"/>
      <c r="N234" s="384"/>
      <c r="O234" s="384"/>
      <c r="P234" s="384"/>
      <c r="Q234" s="384"/>
      <c r="R234" s="384"/>
      <c r="S234" s="384"/>
      <c r="T234" s="384"/>
      <c r="U234" s="384"/>
      <c r="V234" s="384"/>
      <c r="W234" s="384"/>
      <c r="X234" s="384"/>
      <c r="Y234" s="384"/>
      <c r="Z234" s="384"/>
      <c r="AA234" s="384"/>
      <c r="AB234" s="384"/>
      <c r="AC234" s="384"/>
      <c r="AD234" s="384"/>
      <c r="AE234" s="384"/>
      <c r="AF234" s="384"/>
      <c r="AG234" s="384"/>
      <c r="AH234" s="384"/>
      <c r="AI234" s="384"/>
      <c r="AJ234" s="384"/>
      <c r="AK234" s="384"/>
      <c r="AL234" s="384"/>
      <c r="AM234" s="384"/>
      <c r="AN234" s="384"/>
      <c r="AO234" s="384"/>
      <c r="AP234" s="384"/>
      <c r="AQ234" s="384"/>
      <c r="AR234" s="384"/>
      <c r="AS234" s="384"/>
      <c r="AT234" s="384"/>
      <c r="AU234" s="384"/>
      <c r="AV234" s="384"/>
      <c r="AW234" s="384"/>
      <c r="AX234" s="384"/>
      <c r="AY234" s="384"/>
      <c r="AZ234" s="384"/>
      <c r="BA234" s="384"/>
      <c r="BB234" s="384"/>
      <c r="BC234" s="384"/>
      <c r="BD234" s="384"/>
      <c r="BE234" s="384"/>
    </row>
    <row r="235" spans="1:57">
      <c r="A235" s="384"/>
      <c r="B235" s="384"/>
      <c r="C235" s="384"/>
      <c r="D235" s="384"/>
      <c r="E235" s="384"/>
      <c r="F235" s="384"/>
      <c r="G235" s="384"/>
      <c r="H235" s="384"/>
      <c r="I235" s="384"/>
      <c r="J235" s="384"/>
      <c r="K235" s="384"/>
      <c r="L235" s="384"/>
      <c r="M235" s="384"/>
      <c r="N235" s="384"/>
      <c r="O235" s="384"/>
      <c r="P235" s="384"/>
      <c r="Q235" s="384"/>
      <c r="R235" s="384"/>
      <c r="S235" s="384"/>
      <c r="T235" s="384"/>
      <c r="U235" s="384"/>
      <c r="V235" s="384"/>
      <c r="W235" s="384"/>
      <c r="X235" s="384"/>
      <c r="Y235" s="384"/>
      <c r="Z235" s="384"/>
      <c r="AA235" s="384"/>
      <c r="AB235" s="384"/>
      <c r="AC235" s="384"/>
      <c r="AD235" s="384"/>
      <c r="AE235" s="384"/>
      <c r="AF235" s="384"/>
      <c r="AG235" s="384"/>
      <c r="AH235" s="384"/>
      <c r="AI235" s="384"/>
      <c r="AJ235" s="384"/>
      <c r="AK235" s="384"/>
      <c r="AL235" s="384"/>
      <c r="AM235" s="384"/>
      <c r="AN235" s="384"/>
      <c r="AO235" s="384"/>
      <c r="AP235" s="384"/>
      <c r="AQ235" s="384"/>
      <c r="AR235" s="384"/>
      <c r="AS235" s="384"/>
      <c r="AT235" s="384"/>
      <c r="AU235" s="384"/>
      <c r="AV235" s="384"/>
      <c r="AW235" s="384"/>
      <c r="AX235" s="384"/>
      <c r="AY235" s="384"/>
      <c r="AZ235" s="384"/>
      <c r="BA235" s="384"/>
      <c r="BB235" s="384"/>
      <c r="BC235" s="384"/>
      <c r="BD235" s="384"/>
      <c r="BE235" s="384"/>
    </row>
    <row r="236" spans="1:57">
      <c r="A236" s="384"/>
      <c r="B236" s="384"/>
      <c r="C236" s="384"/>
      <c r="D236" s="384"/>
      <c r="E236" s="384"/>
      <c r="F236" s="384"/>
      <c r="G236" s="384"/>
      <c r="H236" s="384"/>
      <c r="I236" s="384"/>
      <c r="J236" s="384"/>
      <c r="K236" s="384"/>
      <c r="L236" s="384"/>
      <c r="M236" s="384"/>
      <c r="N236" s="384"/>
      <c r="O236" s="384"/>
      <c r="P236" s="384"/>
      <c r="Q236" s="384"/>
      <c r="R236" s="384"/>
      <c r="S236" s="384"/>
      <c r="T236" s="384"/>
      <c r="U236" s="384"/>
      <c r="V236" s="384"/>
      <c r="W236" s="384"/>
      <c r="X236" s="384"/>
      <c r="Y236" s="384"/>
      <c r="Z236" s="384"/>
      <c r="AA236" s="384"/>
      <c r="AB236" s="384"/>
      <c r="AC236" s="384"/>
      <c r="AD236" s="384"/>
      <c r="AE236" s="384"/>
      <c r="AF236" s="384"/>
      <c r="AG236" s="384"/>
      <c r="AH236" s="384"/>
      <c r="AI236" s="384"/>
      <c r="AJ236" s="384"/>
      <c r="AK236" s="384"/>
      <c r="AL236" s="384"/>
      <c r="AM236" s="384"/>
      <c r="AN236" s="384"/>
      <c r="AO236" s="384"/>
      <c r="AP236" s="384"/>
      <c r="AQ236" s="384"/>
      <c r="AR236" s="384"/>
      <c r="AS236" s="384"/>
      <c r="AT236" s="384"/>
      <c r="AU236" s="384"/>
      <c r="AV236" s="384"/>
      <c r="AW236" s="384"/>
      <c r="AX236" s="384"/>
      <c r="AY236" s="384"/>
      <c r="AZ236" s="384"/>
      <c r="BA236" s="384"/>
      <c r="BB236" s="384"/>
      <c r="BC236" s="384"/>
      <c r="BD236" s="384"/>
      <c r="BE236" s="384"/>
    </row>
    <row r="237" spans="1:57">
      <c r="A237" s="384"/>
      <c r="B237" s="384"/>
      <c r="C237" s="384"/>
      <c r="D237" s="384"/>
      <c r="E237" s="384"/>
      <c r="F237" s="384"/>
      <c r="G237" s="384"/>
      <c r="H237" s="384"/>
      <c r="I237" s="384"/>
      <c r="J237" s="384"/>
      <c r="K237" s="384"/>
      <c r="L237" s="384"/>
      <c r="M237" s="384"/>
      <c r="N237" s="384"/>
      <c r="O237" s="384"/>
      <c r="P237" s="384"/>
      <c r="Q237" s="384"/>
      <c r="R237" s="384"/>
      <c r="S237" s="384"/>
      <c r="T237" s="384"/>
      <c r="U237" s="384"/>
      <c r="V237" s="384"/>
      <c r="W237" s="384"/>
      <c r="X237" s="384"/>
      <c r="Y237" s="384"/>
      <c r="Z237" s="384"/>
      <c r="AA237" s="384"/>
      <c r="AB237" s="384"/>
      <c r="AC237" s="384"/>
      <c r="AD237" s="384"/>
      <c r="AE237" s="384"/>
      <c r="AF237" s="384"/>
      <c r="AG237" s="384"/>
      <c r="AH237" s="384"/>
      <c r="AI237" s="384"/>
      <c r="AJ237" s="384"/>
      <c r="AK237" s="384"/>
      <c r="AL237" s="384"/>
      <c r="AM237" s="384"/>
      <c r="AN237" s="384"/>
      <c r="AO237" s="384"/>
      <c r="AP237" s="384"/>
      <c r="AQ237" s="384"/>
      <c r="AR237" s="384"/>
      <c r="AS237" s="384"/>
      <c r="AT237" s="384"/>
      <c r="AU237" s="384"/>
      <c r="AV237" s="384"/>
      <c r="AW237" s="384"/>
      <c r="AX237" s="384"/>
      <c r="AY237" s="384"/>
      <c r="AZ237" s="384"/>
      <c r="BA237" s="384"/>
      <c r="BB237" s="384"/>
      <c r="BC237" s="384"/>
      <c r="BD237" s="384"/>
      <c r="BE237" s="384"/>
    </row>
    <row r="238" spans="1:57">
      <c r="A238" s="384"/>
      <c r="B238" s="384"/>
      <c r="C238" s="384"/>
      <c r="D238" s="384"/>
      <c r="E238" s="384"/>
      <c r="F238" s="384"/>
      <c r="G238" s="384"/>
      <c r="H238" s="384"/>
      <c r="I238" s="384"/>
      <c r="J238" s="384"/>
      <c r="K238" s="384"/>
      <c r="L238" s="384"/>
      <c r="M238" s="384"/>
      <c r="N238" s="384"/>
      <c r="O238" s="384"/>
      <c r="P238" s="384"/>
      <c r="Q238" s="384"/>
      <c r="R238" s="384"/>
      <c r="S238" s="384"/>
      <c r="T238" s="384"/>
      <c r="U238" s="384"/>
      <c r="V238" s="384"/>
      <c r="W238" s="384"/>
      <c r="X238" s="384"/>
      <c r="Y238" s="384"/>
      <c r="Z238" s="384"/>
      <c r="AA238" s="384"/>
      <c r="AB238" s="384"/>
      <c r="AC238" s="384"/>
      <c r="AD238" s="384"/>
      <c r="AE238" s="384"/>
      <c r="AF238" s="384"/>
      <c r="AG238" s="384"/>
      <c r="AH238" s="384"/>
      <c r="AI238" s="384"/>
      <c r="AJ238" s="384"/>
      <c r="AK238" s="384"/>
      <c r="AL238" s="384"/>
      <c r="AM238" s="384"/>
      <c r="AN238" s="384"/>
      <c r="AO238" s="384"/>
      <c r="AP238" s="384"/>
      <c r="AQ238" s="384"/>
      <c r="AR238" s="384"/>
      <c r="AS238" s="384"/>
      <c r="AT238" s="384"/>
      <c r="AU238" s="384"/>
      <c r="AV238" s="384"/>
      <c r="AW238" s="384"/>
      <c r="AX238" s="384"/>
      <c r="AY238" s="384"/>
      <c r="AZ238" s="384"/>
      <c r="BA238" s="384"/>
      <c r="BB238" s="384"/>
      <c r="BC238" s="384"/>
      <c r="BD238" s="384"/>
      <c r="BE238" s="384"/>
    </row>
    <row r="239" spans="1:57">
      <c r="A239" s="384"/>
      <c r="B239" s="384"/>
      <c r="C239" s="384"/>
      <c r="D239" s="384"/>
      <c r="E239" s="384"/>
      <c r="F239" s="384"/>
      <c r="G239" s="384"/>
      <c r="H239" s="384"/>
      <c r="I239" s="384"/>
      <c r="J239" s="384"/>
      <c r="K239" s="384"/>
      <c r="L239" s="384"/>
      <c r="M239" s="384"/>
      <c r="N239" s="384"/>
      <c r="O239" s="384"/>
      <c r="P239" s="384"/>
      <c r="Q239" s="384"/>
      <c r="R239" s="384"/>
      <c r="S239" s="384"/>
      <c r="T239" s="384"/>
      <c r="U239" s="384"/>
      <c r="V239" s="384"/>
      <c r="W239" s="384"/>
      <c r="X239" s="384"/>
      <c r="Y239" s="384"/>
      <c r="Z239" s="384"/>
      <c r="AA239" s="384"/>
      <c r="AB239" s="384"/>
      <c r="AC239" s="384"/>
      <c r="AD239" s="384"/>
      <c r="AE239" s="384"/>
      <c r="AF239" s="384"/>
      <c r="AG239" s="384"/>
      <c r="AH239" s="384"/>
      <c r="AI239" s="384"/>
      <c r="AJ239" s="384"/>
      <c r="AK239" s="384"/>
      <c r="AL239" s="384"/>
      <c r="AM239" s="384"/>
      <c r="AN239" s="384"/>
      <c r="AO239" s="384"/>
      <c r="AP239" s="384"/>
      <c r="AQ239" s="384"/>
      <c r="AR239" s="384"/>
      <c r="AS239" s="384"/>
      <c r="AT239" s="384"/>
      <c r="AU239" s="384"/>
      <c r="AV239" s="384"/>
      <c r="AW239" s="384"/>
      <c r="AX239" s="384"/>
      <c r="AY239" s="384"/>
      <c r="AZ239" s="384"/>
      <c r="BA239" s="384"/>
      <c r="BB239" s="384"/>
      <c r="BC239" s="384"/>
      <c r="BD239" s="384"/>
      <c r="BE239" s="384"/>
    </row>
    <row r="240" spans="1:57">
      <c r="A240" s="384"/>
      <c r="B240" s="384"/>
      <c r="C240" s="384"/>
      <c r="D240" s="384"/>
      <c r="E240" s="384"/>
      <c r="F240" s="384"/>
      <c r="G240" s="384"/>
      <c r="H240" s="384"/>
      <c r="I240" s="384"/>
      <c r="J240" s="384"/>
      <c r="K240" s="384"/>
      <c r="L240" s="384"/>
      <c r="M240" s="384"/>
      <c r="N240" s="384"/>
      <c r="O240" s="384"/>
      <c r="P240" s="384"/>
      <c r="Q240" s="384"/>
      <c r="R240" s="384"/>
      <c r="S240" s="384"/>
      <c r="T240" s="384"/>
      <c r="U240" s="384"/>
      <c r="V240" s="384"/>
      <c r="W240" s="384"/>
      <c r="X240" s="384"/>
      <c r="Y240" s="384"/>
      <c r="Z240" s="384"/>
      <c r="AA240" s="384"/>
      <c r="AB240" s="384"/>
      <c r="AC240" s="384"/>
      <c r="AD240" s="384"/>
      <c r="AE240" s="384"/>
      <c r="AF240" s="384"/>
      <c r="AG240" s="384"/>
      <c r="AH240" s="384"/>
      <c r="AI240" s="384"/>
      <c r="AJ240" s="384"/>
      <c r="AK240" s="384"/>
      <c r="AL240" s="384"/>
      <c r="AM240" s="384"/>
      <c r="AN240" s="384"/>
      <c r="AO240" s="384"/>
      <c r="AP240" s="384"/>
      <c r="AQ240" s="384"/>
      <c r="AR240" s="384"/>
      <c r="AS240" s="384"/>
      <c r="AT240" s="384"/>
      <c r="AU240" s="384"/>
      <c r="AV240" s="384"/>
      <c r="AW240" s="384"/>
      <c r="AX240" s="384"/>
      <c r="AY240" s="384"/>
      <c r="AZ240" s="384"/>
      <c r="BA240" s="384"/>
      <c r="BB240" s="384"/>
      <c r="BC240" s="384"/>
      <c r="BD240" s="384"/>
      <c r="BE240" s="384"/>
    </row>
    <row r="241" spans="1:57">
      <c r="A241" s="384"/>
      <c r="B241" s="384"/>
      <c r="C241" s="384"/>
      <c r="D241" s="384"/>
      <c r="E241" s="384"/>
      <c r="F241" s="384"/>
      <c r="G241" s="384"/>
      <c r="H241" s="384"/>
      <c r="I241" s="384"/>
      <c r="J241" s="384"/>
      <c r="K241" s="384"/>
      <c r="L241" s="384"/>
      <c r="M241" s="384"/>
      <c r="N241" s="384"/>
      <c r="O241" s="384"/>
      <c r="P241" s="384"/>
      <c r="Q241" s="384"/>
      <c r="R241" s="384"/>
      <c r="S241" s="384"/>
      <c r="T241" s="384"/>
      <c r="U241" s="384"/>
      <c r="V241" s="384"/>
      <c r="W241" s="384"/>
      <c r="X241" s="384"/>
      <c r="Y241" s="384"/>
      <c r="Z241" s="384"/>
      <c r="AA241" s="384"/>
      <c r="AB241" s="384"/>
      <c r="AC241" s="384"/>
      <c r="AD241" s="384"/>
      <c r="AE241" s="384"/>
      <c r="AF241" s="384"/>
      <c r="AG241" s="384"/>
      <c r="AH241" s="384"/>
      <c r="AI241" s="384"/>
      <c r="AJ241" s="384"/>
      <c r="AK241" s="384"/>
      <c r="AL241" s="384"/>
      <c r="AM241" s="384"/>
      <c r="AN241" s="384"/>
      <c r="AO241" s="384"/>
      <c r="AP241" s="384"/>
      <c r="AQ241" s="384"/>
      <c r="AR241" s="384"/>
      <c r="AS241" s="384"/>
      <c r="AT241" s="384"/>
      <c r="AU241" s="384"/>
      <c r="AV241" s="384"/>
      <c r="AW241" s="384"/>
      <c r="AX241" s="384"/>
      <c r="AY241" s="384"/>
      <c r="AZ241" s="384"/>
      <c r="BA241" s="384"/>
      <c r="BB241" s="384"/>
      <c r="BC241" s="384"/>
      <c r="BD241" s="384"/>
      <c r="BE241" s="384"/>
    </row>
    <row r="242" spans="1:57">
      <c r="A242" s="384"/>
      <c r="B242" s="384"/>
      <c r="C242" s="384"/>
      <c r="D242" s="384"/>
      <c r="E242" s="384"/>
      <c r="F242" s="384"/>
      <c r="G242" s="384"/>
      <c r="H242" s="384"/>
      <c r="I242" s="384"/>
      <c r="J242" s="384"/>
      <c r="K242" s="384"/>
      <c r="L242" s="384"/>
      <c r="M242" s="384"/>
      <c r="N242" s="384"/>
      <c r="O242" s="384"/>
      <c r="P242" s="384"/>
      <c r="Q242" s="384"/>
      <c r="R242" s="384"/>
      <c r="S242" s="384"/>
      <c r="T242" s="384"/>
      <c r="U242" s="384"/>
      <c r="V242" s="384"/>
      <c r="W242" s="384"/>
      <c r="X242" s="384"/>
      <c r="Y242" s="384"/>
      <c r="Z242" s="384"/>
      <c r="AA242" s="384"/>
      <c r="AB242" s="384"/>
      <c r="AC242" s="384"/>
      <c r="AD242" s="384"/>
      <c r="AE242" s="384"/>
      <c r="AF242" s="384"/>
      <c r="AG242" s="384"/>
      <c r="AH242" s="384"/>
      <c r="AI242" s="384"/>
      <c r="AJ242" s="384"/>
      <c r="AK242" s="384"/>
      <c r="AL242" s="384"/>
      <c r="AM242" s="384"/>
      <c r="AN242" s="384"/>
      <c r="AO242" s="384"/>
      <c r="AP242" s="384"/>
      <c r="AQ242" s="384"/>
      <c r="AR242" s="384"/>
      <c r="AS242" s="384"/>
      <c r="AT242" s="384"/>
      <c r="AU242" s="384"/>
      <c r="AV242" s="384"/>
      <c r="AW242" s="384"/>
      <c r="AX242" s="384"/>
      <c r="AY242" s="384"/>
      <c r="AZ242" s="384"/>
      <c r="BA242" s="384"/>
      <c r="BB242" s="384"/>
      <c r="BC242" s="384"/>
      <c r="BD242" s="384"/>
      <c r="BE242" s="384"/>
    </row>
    <row r="243" spans="1:57">
      <c r="A243" s="384"/>
      <c r="B243" s="384"/>
      <c r="C243" s="384"/>
      <c r="D243" s="384"/>
      <c r="E243" s="384"/>
      <c r="F243" s="384"/>
      <c r="G243" s="384"/>
      <c r="H243" s="384"/>
      <c r="I243" s="384"/>
      <c r="J243" s="384"/>
      <c r="K243" s="384"/>
      <c r="L243" s="384"/>
      <c r="M243" s="384"/>
      <c r="N243" s="384"/>
      <c r="O243" s="384"/>
      <c r="P243" s="384"/>
      <c r="Q243" s="384"/>
      <c r="R243" s="384"/>
      <c r="S243" s="384"/>
      <c r="T243" s="384"/>
      <c r="U243" s="384"/>
      <c r="V243" s="384"/>
      <c r="W243" s="384"/>
      <c r="X243" s="384"/>
      <c r="Y243" s="384"/>
      <c r="Z243" s="384"/>
      <c r="AA243" s="384"/>
      <c r="AB243" s="384"/>
      <c r="AC243" s="384"/>
      <c r="AD243" s="384"/>
      <c r="AE243" s="384"/>
      <c r="AF243" s="384"/>
      <c r="AG243" s="384"/>
      <c r="AH243" s="384"/>
      <c r="AI243" s="384"/>
      <c r="AJ243" s="384"/>
      <c r="AK243" s="384"/>
      <c r="AL243" s="384"/>
      <c r="AM243" s="384"/>
      <c r="AN243" s="384"/>
      <c r="AO243" s="384"/>
      <c r="AP243" s="384"/>
      <c r="AQ243" s="384"/>
      <c r="AR243" s="384"/>
      <c r="AS243" s="384"/>
      <c r="AT243" s="384"/>
      <c r="AU243" s="384"/>
      <c r="AV243" s="384"/>
      <c r="AW243" s="384"/>
      <c r="AX243" s="384"/>
      <c r="AY243" s="384"/>
      <c r="AZ243" s="384"/>
      <c r="BA243" s="384"/>
      <c r="BB243" s="384"/>
      <c r="BC243" s="384"/>
      <c r="BD243" s="384"/>
      <c r="BE243" s="384"/>
    </row>
    <row r="244" spans="1:57">
      <c r="A244" s="384"/>
      <c r="B244" s="384"/>
      <c r="C244" s="384"/>
      <c r="D244" s="384"/>
      <c r="E244" s="384"/>
      <c r="F244" s="384"/>
      <c r="G244" s="384"/>
      <c r="H244" s="384"/>
      <c r="I244" s="384"/>
      <c r="J244" s="384"/>
      <c r="K244" s="384"/>
      <c r="L244" s="384"/>
      <c r="M244" s="384"/>
      <c r="N244" s="384"/>
      <c r="O244" s="384"/>
      <c r="P244" s="384"/>
      <c r="Q244" s="384"/>
      <c r="R244" s="384"/>
      <c r="S244" s="384"/>
      <c r="T244" s="384"/>
      <c r="U244" s="384"/>
      <c r="V244" s="384"/>
      <c r="W244" s="384"/>
      <c r="X244" s="384"/>
      <c r="Y244" s="384"/>
      <c r="Z244" s="384"/>
      <c r="AA244" s="384"/>
      <c r="AB244" s="384"/>
      <c r="AC244" s="384"/>
      <c r="AD244" s="384"/>
      <c r="AE244" s="384"/>
      <c r="AF244" s="384"/>
      <c r="AG244" s="384"/>
      <c r="AH244" s="384"/>
      <c r="AI244" s="384"/>
      <c r="AJ244" s="384"/>
      <c r="AK244" s="384"/>
      <c r="AL244" s="384"/>
      <c r="AM244" s="384"/>
      <c r="AN244" s="384"/>
      <c r="AO244" s="384"/>
      <c r="AP244" s="384"/>
      <c r="AQ244" s="384"/>
      <c r="AR244" s="384"/>
      <c r="AS244" s="384"/>
      <c r="AT244" s="384"/>
      <c r="AU244" s="384"/>
      <c r="AV244" s="384"/>
      <c r="AW244" s="384"/>
      <c r="AX244" s="384"/>
      <c r="AY244" s="384"/>
      <c r="AZ244" s="384"/>
      <c r="BA244" s="384"/>
      <c r="BB244" s="384"/>
      <c r="BC244" s="384"/>
      <c r="BD244" s="384"/>
      <c r="BE244" s="384"/>
    </row>
    <row r="245" spans="1:57">
      <c r="A245" s="384"/>
      <c r="B245" s="384"/>
      <c r="C245" s="384"/>
      <c r="D245" s="384"/>
      <c r="E245" s="384"/>
      <c r="F245" s="384"/>
      <c r="G245" s="384"/>
      <c r="H245" s="384"/>
      <c r="I245" s="384"/>
      <c r="J245" s="384"/>
      <c r="K245" s="384"/>
      <c r="L245" s="384"/>
      <c r="M245" s="384"/>
      <c r="N245" s="384"/>
      <c r="O245" s="384"/>
      <c r="P245" s="384"/>
      <c r="Q245" s="384"/>
      <c r="R245" s="384"/>
      <c r="S245" s="384"/>
      <c r="T245" s="384"/>
      <c r="U245" s="384"/>
      <c r="V245" s="384"/>
      <c r="W245" s="384"/>
      <c r="X245" s="384"/>
      <c r="Y245" s="384"/>
      <c r="Z245" s="384"/>
      <c r="AA245" s="384"/>
      <c r="AB245" s="384"/>
      <c r="AC245" s="384"/>
      <c r="AD245" s="384"/>
      <c r="AE245" s="384"/>
      <c r="AF245" s="384"/>
      <c r="AG245" s="384"/>
      <c r="AH245" s="384"/>
      <c r="AI245" s="384"/>
      <c r="AJ245" s="384"/>
      <c r="AK245" s="384"/>
      <c r="AL245" s="384"/>
      <c r="AM245" s="384"/>
      <c r="AN245" s="384"/>
      <c r="AO245" s="384"/>
      <c r="AP245" s="384"/>
      <c r="AQ245" s="384"/>
      <c r="AR245" s="384"/>
      <c r="AS245" s="384"/>
      <c r="AT245" s="384"/>
      <c r="AU245" s="384"/>
      <c r="AV245" s="384"/>
      <c r="AW245" s="384"/>
      <c r="AX245" s="384"/>
      <c r="AY245" s="384"/>
      <c r="AZ245" s="384"/>
      <c r="BA245" s="384"/>
      <c r="BB245" s="384"/>
      <c r="BC245" s="384"/>
      <c r="BD245" s="384"/>
      <c r="BE245" s="384"/>
    </row>
    <row r="246" spans="1:57">
      <c r="A246" s="384"/>
      <c r="B246" s="384"/>
      <c r="C246" s="384"/>
      <c r="D246" s="384"/>
      <c r="E246" s="384"/>
      <c r="F246" s="384"/>
      <c r="G246" s="384"/>
      <c r="H246" s="384"/>
      <c r="I246" s="384"/>
      <c r="J246" s="384"/>
      <c r="K246" s="384"/>
      <c r="L246" s="384"/>
      <c r="M246" s="384"/>
      <c r="N246" s="384"/>
      <c r="O246" s="384"/>
      <c r="P246" s="384"/>
      <c r="Q246" s="384"/>
      <c r="R246" s="384"/>
      <c r="S246" s="384"/>
      <c r="T246" s="384"/>
      <c r="U246" s="384"/>
      <c r="V246" s="384"/>
      <c r="W246" s="384"/>
      <c r="X246" s="384"/>
      <c r="Y246" s="384"/>
      <c r="Z246" s="384"/>
      <c r="AA246" s="384"/>
      <c r="AB246" s="384"/>
      <c r="AC246" s="384"/>
      <c r="AD246" s="384"/>
      <c r="AE246" s="384"/>
      <c r="AF246" s="384"/>
      <c r="AG246" s="384"/>
      <c r="AH246" s="384"/>
      <c r="AI246" s="384"/>
      <c r="AJ246" s="384"/>
      <c r="AK246" s="384"/>
      <c r="AL246" s="384"/>
      <c r="AM246" s="384"/>
      <c r="AN246" s="384"/>
      <c r="AO246" s="384"/>
      <c r="AP246" s="384"/>
      <c r="AQ246" s="384"/>
      <c r="AR246" s="384"/>
      <c r="AS246" s="384"/>
      <c r="AT246" s="384"/>
      <c r="AU246" s="384"/>
      <c r="AV246" s="384"/>
      <c r="AW246" s="384"/>
      <c r="AX246" s="384"/>
      <c r="AY246" s="384"/>
      <c r="AZ246" s="384"/>
      <c r="BA246" s="384"/>
      <c r="BB246" s="384"/>
      <c r="BC246" s="384"/>
      <c r="BD246" s="384"/>
      <c r="BE246" s="384"/>
    </row>
    <row r="247" spans="1:57">
      <c r="A247" s="384"/>
      <c r="B247" s="384"/>
      <c r="C247" s="384"/>
      <c r="D247" s="384"/>
      <c r="E247" s="384"/>
      <c r="F247" s="384"/>
      <c r="G247" s="384"/>
      <c r="H247" s="384"/>
      <c r="I247" s="384"/>
      <c r="J247" s="384"/>
      <c r="K247" s="384"/>
      <c r="L247" s="384"/>
      <c r="M247" s="384"/>
      <c r="N247" s="384"/>
      <c r="O247" s="384"/>
      <c r="P247" s="384"/>
      <c r="Q247" s="384"/>
      <c r="R247" s="384"/>
      <c r="S247" s="384"/>
      <c r="T247" s="384"/>
      <c r="U247" s="384"/>
      <c r="V247" s="384"/>
      <c r="W247" s="384"/>
      <c r="X247" s="384"/>
      <c r="Y247" s="384"/>
      <c r="Z247" s="384"/>
      <c r="AA247" s="384"/>
      <c r="AB247" s="384"/>
      <c r="AC247" s="384"/>
      <c r="AD247" s="384"/>
      <c r="AE247" s="384"/>
      <c r="AF247" s="384"/>
      <c r="AG247" s="384"/>
      <c r="AH247" s="384"/>
      <c r="AI247" s="384"/>
      <c r="AJ247" s="384"/>
      <c r="AK247" s="384"/>
      <c r="AL247" s="384"/>
      <c r="AM247" s="384"/>
      <c r="AN247" s="384"/>
      <c r="AO247" s="384"/>
      <c r="AP247" s="384"/>
      <c r="AQ247" s="384"/>
      <c r="AR247" s="384"/>
      <c r="AS247" s="384"/>
      <c r="AT247" s="384"/>
      <c r="AU247" s="384"/>
      <c r="AV247" s="384"/>
      <c r="AW247" s="384"/>
      <c r="AX247" s="384"/>
      <c r="AY247" s="384"/>
      <c r="AZ247" s="384"/>
      <c r="BA247" s="384"/>
      <c r="BB247" s="384"/>
      <c r="BC247" s="384"/>
      <c r="BD247" s="384"/>
      <c r="BE247" s="384"/>
    </row>
    <row r="248" spans="1:57">
      <c r="A248" s="384"/>
      <c r="B248" s="384"/>
      <c r="C248" s="384"/>
      <c r="D248" s="384"/>
      <c r="E248" s="384"/>
      <c r="F248" s="384"/>
      <c r="G248" s="384"/>
      <c r="H248" s="384"/>
      <c r="I248" s="384"/>
      <c r="J248" s="384"/>
      <c r="K248" s="384"/>
      <c r="L248" s="384"/>
      <c r="M248" s="384"/>
      <c r="N248" s="384"/>
      <c r="O248" s="384"/>
      <c r="P248" s="384"/>
      <c r="Q248" s="384"/>
      <c r="R248" s="384"/>
      <c r="S248" s="384"/>
      <c r="T248" s="384"/>
      <c r="U248" s="384"/>
      <c r="V248" s="384"/>
      <c r="W248" s="384"/>
      <c r="X248" s="384"/>
      <c r="Y248" s="384"/>
      <c r="Z248" s="384"/>
      <c r="AA248" s="384"/>
      <c r="AB248" s="384"/>
      <c r="AC248" s="384"/>
      <c r="AD248" s="384"/>
      <c r="AE248" s="384"/>
      <c r="AF248" s="384"/>
      <c r="AG248" s="384"/>
      <c r="AH248" s="384"/>
      <c r="AI248" s="384"/>
      <c r="AJ248" s="384"/>
      <c r="AK248" s="384"/>
      <c r="AL248" s="384"/>
      <c r="AM248" s="384"/>
      <c r="AN248" s="384"/>
      <c r="AO248" s="384"/>
      <c r="AP248" s="384"/>
      <c r="AQ248" s="384"/>
      <c r="AR248" s="384"/>
      <c r="AS248" s="384"/>
      <c r="AT248" s="384"/>
      <c r="AU248" s="384"/>
      <c r="AV248" s="384"/>
      <c r="AW248" s="384"/>
      <c r="AX248" s="384"/>
      <c r="AY248" s="384"/>
      <c r="AZ248" s="384"/>
      <c r="BA248" s="384"/>
      <c r="BB248" s="384"/>
      <c r="BC248" s="384"/>
      <c r="BD248" s="384"/>
      <c r="BE248" s="384"/>
    </row>
    <row r="249" spans="1:57">
      <c r="A249" s="384"/>
      <c r="B249" s="384"/>
      <c r="C249" s="384"/>
      <c r="D249" s="384"/>
      <c r="E249" s="384"/>
      <c r="F249" s="384"/>
      <c r="G249" s="384"/>
      <c r="H249" s="384"/>
      <c r="I249" s="384"/>
      <c r="J249" s="384"/>
      <c r="K249" s="384"/>
      <c r="L249" s="384"/>
      <c r="M249" s="384"/>
      <c r="N249" s="384"/>
      <c r="O249" s="384"/>
      <c r="P249" s="384"/>
      <c r="Q249" s="384"/>
      <c r="R249" s="384"/>
      <c r="S249" s="384"/>
      <c r="T249" s="384"/>
      <c r="U249" s="384"/>
      <c r="V249" s="384"/>
      <c r="W249" s="384"/>
      <c r="X249" s="384"/>
      <c r="Y249" s="384"/>
      <c r="Z249" s="384"/>
      <c r="AA249" s="384"/>
      <c r="AB249" s="384"/>
      <c r="AC249" s="384"/>
      <c r="AD249" s="384"/>
      <c r="AE249" s="384"/>
      <c r="AF249" s="384"/>
      <c r="AG249" s="384"/>
      <c r="AH249" s="384"/>
      <c r="AI249" s="384"/>
      <c r="AJ249" s="384"/>
      <c r="AK249" s="384"/>
      <c r="AL249" s="384"/>
      <c r="AM249" s="384"/>
      <c r="AN249" s="384"/>
      <c r="AO249" s="384"/>
      <c r="AP249" s="384"/>
      <c r="AQ249" s="384"/>
      <c r="AR249" s="384"/>
      <c r="AS249" s="384"/>
      <c r="AT249" s="384"/>
      <c r="AU249" s="384"/>
      <c r="AV249" s="384"/>
      <c r="AW249" s="384"/>
      <c r="AX249" s="384"/>
      <c r="AY249" s="384"/>
      <c r="AZ249" s="384"/>
      <c r="BA249" s="384"/>
      <c r="BB249" s="384"/>
      <c r="BC249" s="384"/>
      <c r="BD249" s="384"/>
      <c r="BE249" s="384"/>
    </row>
    <row r="250" spans="1:57">
      <c r="A250" s="384"/>
      <c r="B250" s="384"/>
      <c r="C250" s="384"/>
      <c r="D250" s="384"/>
      <c r="E250" s="384"/>
      <c r="F250" s="384"/>
      <c r="G250" s="384"/>
      <c r="H250" s="384"/>
      <c r="I250" s="384"/>
      <c r="J250" s="384"/>
      <c r="K250" s="384"/>
      <c r="L250" s="384"/>
      <c r="M250" s="384"/>
      <c r="N250" s="384"/>
      <c r="O250" s="384"/>
      <c r="P250" s="384"/>
      <c r="Q250" s="384"/>
      <c r="R250" s="384"/>
      <c r="S250" s="384"/>
      <c r="T250" s="384"/>
      <c r="U250" s="384"/>
      <c r="V250" s="384"/>
      <c r="W250" s="384"/>
      <c r="X250" s="384"/>
      <c r="Y250" s="384"/>
      <c r="Z250" s="384"/>
      <c r="AA250" s="384"/>
      <c r="AB250" s="384"/>
      <c r="AC250" s="384"/>
      <c r="AD250" s="384"/>
      <c r="AE250" s="384"/>
      <c r="AF250" s="384"/>
      <c r="AG250" s="384"/>
      <c r="AH250" s="384"/>
      <c r="AI250" s="384"/>
      <c r="AJ250" s="384"/>
      <c r="AK250" s="384"/>
      <c r="AL250" s="384"/>
      <c r="AM250" s="384"/>
      <c r="AN250" s="384"/>
      <c r="AO250" s="384"/>
      <c r="AP250" s="384"/>
      <c r="AQ250" s="384"/>
      <c r="AR250" s="384"/>
      <c r="AS250" s="384"/>
      <c r="AT250" s="384"/>
      <c r="AU250" s="384"/>
      <c r="AV250" s="384"/>
      <c r="AW250" s="384"/>
      <c r="AX250" s="384"/>
      <c r="AY250" s="384"/>
      <c r="AZ250" s="384"/>
      <c r="BA250" s="384"/>
      <c r="BB250" s="384"/>
      <c r="BC250" s="384"/>
      <c r="BD250" s="384"/>
      <c r="BE250" s="384"/>
    </row>
    <row r="251" spans="1:57">
      <c r="A251" s="384"/>
      <c r="B251" s="384"/>
      <c r="C251" s="384"/>
      <c r="D251" s="384"/>
      <c r="E251" s="384"/>
      <c r="F251" s="384"/>
      <c r="G251" s="384"/>
      <c r="H251" s="384"/>
      <c r="I251" s="384"/>
      <c r="J251" s="384"/>
      <c r="K251" s="384"/>
      <c r="L251" s="384"/>
      <c r="M251" s="384"/>
      <c r="N251" s="384"/>
      <c r="O251" s="384"/>
      <c r="P251" s="384"/>
      <c r="Q251" s="384"/>
      <c r="R251" s="384"/>
      <c r="S251" s="384"/>
      <c r="T251" s="384"/>
      <c r="U251" s="384"/>
      <c r="V251" s="384"/>
      <c r="W251" s="384"/>
      <c r="X251" s="384"/>
      <c r="Y251" s="384"/>
      <c r="Z251" s="384"/>
      <c r="AA251" s="384"/>
      <c r="AB251" s="384"/>
      <c r="AC251" s="384"/>
      <c r="AD251" s="384"/>
      <c r="AE251" s="384"/>
      <c r="AF251" s="384"/>
      <c r="AG251" s="384"/>
      <c r="AH251" s="384"/>
      <c r="AI251" s="384"/>
      <c r="AJ251" s="384"/>
      <c r="AK251" s="384"/>
      <c r="AL251" s="384"/>
      <c r="AM251" s="384"/>
      <c r="AN251" s="384"/>
      <c r="AO251" s="384"/>
      <c r="AP251" s="384"/>
      <c r="AQ251" s="384"/>
      <c r="AR251" s="384"/>
      <c r="AS251" s="384"/>
      <c r="AT251" s="384"/>
      <c r="AU251" s="384"/>
      <c r="AV251" s="384"/>
      <c r="AW251" s="384"/>
      <c r="AX251" s="384"/>
      <c r="AY251" s="384"/>
      <c r="AZ251" s="384"/>
      <c r="BA251" s="384"/>
      <c r="BB251" s="384"/>
      <c r="BC251" s="384"/>
      <c r="BD251" s="384"/>
      <c r="BE251" s="384"/>
    </row>
    <row r="252" spans="1:57">
      <c r="A252" s="384"/>
      <c r="B252" s="384"/>
      <c r="C252" s="384"/>
      <c r="D252" s="384"/>
      <c r="E252" s="384"/>
      <c r="F252" s="384"/>
      <c r="G252" s="384"/>
      <c r="H252" s="384"/>
      <c r="I252" s="384"/>
      <c r="J252" s="384"/>
      <c r="K252" s="384"/>
      <c r="L252" s="384"/>
      <c r="M252" s="384"/>
      <c r="N252" s="384"/>
      <c r="O252" s="384"/>
      <c r="P252" s="384"/>
      <c r="Q252" s="384"/>
      <c r="R252" s="384"/>
      <c r="S252" s="384"/>
      <c r="T252" s="384"/>
      <c r="U252" s="384"/>
      <c r="V252" s="384"/>
      <c r="W252" s="384"/>
      <c r="X252" s="384"/>
      <c r="Y252" s="384"/>
      <c r="Z252" s="384"/>
      <c r="AA252" s="384"/>
      <c r="AB252" s="384"/>
      <c r="AC252" s="384"/>
      <c r="AD252" s="384"/>
      <c r="AE252" s="384"/>
      <c r="AF252" s="384"/>
      <c r="AG252" s="384"/>
      <c r="AH252" s="384"/>
      <c r="AI252" s="384"/>
      <c r="AJ252" s="384"/>
      <c r="AK252" s="384"/>
      <c r="AL252" s="384"/>
      <c r="AM252" s="384"/>
      <c r="AN252" s="384"/>
      <c r="AO252" s="384"/>
      <c r="AP252" s="384"/>
      <c r="AQ252" s="384"/>
      <c r="AR252" s="384"/>
      <c r="AS252" s="384"/>
      <c r="AT252" s="384"/>
      <c r="AU252" s="384"/>
      <c r="AV252" s="384"/>
      <c r="AW252" s="384"/>
      <c r="AX252" s="384"/>
      <c r="AY252" s="384"/>
      <c r="AZ252" s="384"/>
      <c r="BA252" s="384"/>
      <c r="BB252" s="384"/>
      <c r="BC252" s="384"/>
      <c r="BD252" s="384"/>
      <c r="BE252" s="384"/>
    </row>
    <row r="253" spans="1:57">
      <c r="A253" s="384"/>
      <c r="B253" s="384"/>
      <c r="C253" s="384"/>
      <c r="D253" s="384"/>
      <c r="E253" s="384"/>
      <c r="F253" s="384"/>
      <c r="G253" s="384"/>
      <c r="H253" s="384"/>
      <c r="I253" s="384"/>
      <c r="J253" s="384"/>
      <c r="K253" s="384"/>
      <c r="L253" s="384"/>
      <c r="M253" s="384"/>
      <c r="N253" s="384"/>
      <c r="O253" s="384"/>
      <c r="P253" s="384"/>
      <c r="Q253" s="384"/>
      <c r="R253" s="384"/>
      <c r="S253" s="384"/>
      <c r="T253" s="384"/>
      <c r="U253" s="384"/>
      <c r="V253" s="384"/>
      <c r="W253" s="384"/>
      <c r="X253" s="384"/>
      <c r="Y253" s="384"/>
      <c r="Z253" s="384"/>
      <c r="AA253" s="384"/>
      <c r="AB253" s="384"/>
      <c r="AC253" s="384"/>
      <c r="AD253" s="384"/>
      <c r="AE253" s="384"/>
      <c r="AF253" s="384"/>
      <c r="AG253" s="384"/>
      <c r="AH253" s="384"/>
      <c r="AI253" s="384"/>
      <c r="AJ253" s="384"/>
      <c r="AK253" s="384"/>
      <c r="AL253" s="384"/>
      <c r="AM253" s="384"/>
      <c r="AN253" s="384"/>
      <c r="AO253" s="384"/>
      <c r="AP253" s="384"/>
      <c r="AQ253" s="384"/>
      <c r="AR253" s="384"/>
      <c r="AS253" s="384"/>
      <c r="AT253" s="384"/>
      <c r="AU253" s="384"/>
      <c r="AV253" s="384"/>
      <c r="AW253" s="384"/>
      <c r="AX253" s="384"/>
      <c r="AY253" s="384"/>
      <c r="AZ253" s="384"/>
      <c r="BA253" s="384"/>
      <c r="BB253" s="384"/>
      <c r="BC253" s="384"/>
      <c r="BD253" s="384"/>
      <c r="BE253" s="384"/>
    </row>
    <row r="254" spans="1:57">
      <c r="A254" s="384"/>
      <c r="B254" s="384"/>
      <c r="C254" s="384"/>
      <c r="D254" s="384"/>
      <c r="E254" s="384"/>
      <c r="F254" s="384"/>
      <c r="G254" s="384"/>
      <c r="H254" s="384"/>
      <c r="I254" s="384"/>
      <c r="J254" s="384"/>
      <c r="K254" s="384"/>
      <c r="L254" s="384"/>
      <c r="M254" s="384"/>
      <c r="N254" s="384"/>
      <c r="O254" s="384"/>
      <c r="P254" s="384"/>
      <c r="Q254" s="384"/>
      <c r="R254" s="384"/>
      <c r="S254" s="384"/>
      <c r="T254" s="384"/>
      <c r="U254" s="384"/>
      <c r="V254" s="384"/>
      <c r="W254" s="384"/>
      <c r="X254" s="384"/>
      <c r="Y254" s="384"/>
      <c r="Z254" s="384"/>
      <c r="AA254" s="384"/>
      <c r="AB254" s="384"/>
      <c r="AC254" s="384"/>
      <c r="AD254" s="384"/>
      <c r="AE254" s="384"/>
      <c r="AF254" s="384"/>
      <c r="AG254" s="384"/>
      <c r="AH254" s="384"/>
      <c r="AI254" s="384"/>
      <c r="AJ254" s="384"/>
      <c r="AK254" s="384"/>
      <c r="AL254" s="384"/>
      <c r="AM254" s="384"/>
      <c r="AN254" s="384"/>
      <c r="AO254" s="384"/>
      <c r="AP254" s="384"/>
      <c r="AQ254" s="384"/>
      <c r="AR254" s="384"/>
      <c r="AS254" s="384"/>
      <c r="AT254" s="384"/>
      <c r="AU254" s="384"/>
      <c r="AV254" s="384"/>
      <c r="AW254" s="384"/>
      <c r="AX254" s="384"/>
      <c r="AY254" s="384"/>
      <c r="AZ254" s="384"/>
      <c r="BA254" s="384"/>
      <c r="BB254" s="384"/>
      <c r="BC254" s="384"/>
      <c r="BD254" s="384"/>
      <c r="BE254" s="384"/>
    </row>
    <row r="255" spans="1:57">
      <c r="A255" s="384"/>
      <c r="B255" s="384"/>
      <c r="C255" s="384"/>
      <c r="D255" s="384"/>
      <c r="E255" s="384"/>
      <c r="F255" s="384"/>
      <c r="G255" s="384"/>
      <c r="H255" s="384"/>
      <c r="I255" s="384"/>
      <c r="J255" s="384"/>
      <c r="K255" s="384"/>
      <c r="L255" s="384"/>
      <c r="M255" s="384"/>
      <c r="N255" s="384"/>
      <c r="O255" s="384"/>
      <c r="P255" s="384"/>
      <c r="Q255" s="384"/>
      <c r="R255" s="384"/>
      <c r="S255" s="384"/>
      <c r="T255" s="384"/>
      <c r="U255" s="384"/>
      <c r="V255" s="384"/>
      <c r="W255" s="384"/>
      <c r="X255" s="384"/>
      <c r="Y255" s="384"/>
      <c r="Z255" s="384"/>
      <c r="AA255" s="384"/>
      <c r="AB255" s="384"/>
      <c r="AC255" s="384"/>
      <c r="AD255" s="384"/>
      <c r="AE255" s="384"/>
      <c r="AF255" s="384"/>
      <c r="AG255" s="384"/>
      <c r="AH255" s="384"/>
      <c r="AI255" s="384"/>
      <c r="AJ255" s="384"/>
      <c r="AK255" s="384"/>
      <c r="AL255" s="384"/>
      <c r="AM255" s="384"/>
      <c r="AN255" s="384"/>
      <c r="AO255" s="384"/>
      <c r="AP255" s="384"/>
      <c r="AQ255" s="384"/>
      <c r="AR255" s="384"/>
      <c r="AS255" s="384"/>
      <c r="AT255" s="384"/>
      <c r="AU255" s="384"/>
      <c r="AV255" s="384"/>
      <c r="AW255" s="384"/>
      <c r="AX255" s="384"/>
      <c r="AY255" s="384"/>
      <c r="AZ255" s="384"/>
      <c r="BA255" s="384"/>
      <c r="BB255" s="384"/>
      <c r="BC255" s="384"/>
      <c r="BD255" s="384"/>
      <c r="BE255" s="384"/>
    </row>
    <row r="256" spans="1:57">
      <c r="A256" s="384"/>
      <c r="B256" s="384"/>
      <c r="C256" s="384"/>
      <c r="D256" s="384"/>
      <c r="E256" s="384"/>
      <c r="F256" s="384"/>
      <c r="G256" s="384"/>
      <c r="H256" s="384"/>
      <c r="I256" s="384"/>
      <c r="J256" s="384"/>
      <c r="K256" s="384"/>
      <c r="L256" s="384"/>
      <c r="M256" s="384"/>
      <c r="N256" s="384"/>
      <c r="O256" s="384"/>
      <c r="P256" s="384"/>
      <c r="Q256" s="384"/>
      <c r="R256" s="384"/>
      <c r="S256" s="384"/>
      <c r="T256" s="384"/>
      <c r="U256" s="384"/>
      <c r="V256" s="384"/>
      <c r="W256" s="384"/>
      <c r="X256" s="384"/>
      <c r="Y256" s="384"/>
      <c r="Z256" s="384"/>
      <c r="AA256" s="384"/>
      <c r="AB256" s="384"/>
      <c r="AC256" s="384"/>
      <c r="AD256" s="384"/>
      <c r="AE256" s="384"/>
      <c r="AF256" s="384"/>
      <c r="AG256" s="384"/>
      <c r="AH256" s="384"/>
      <c r="AI256" s="384"/>
      <c r="AJ256" s="384"/>
      <c r="AK256" s="384"/>
      <c r="AL256" s="384"/>
      <c r="AM256" s="384"/>
      <c r="AN256" s="384"/>
      <c r="AO256" s="384"/>
      <c r="AP256" s="384"/>
      <c r="AQ256" s="384"/>
      <c r="AR256" s="384"/>
      <c r="AS256" s="384"/>
      <c r="AT256" s="384"/>
      <c r="AU256" s="384"/>
      <c r="AV256" s="384"/>
      <c r="AW256" s="384"/>
      <c r="AX256" s="384"/>
      <c r="AY256" s="384"/>
      <c r="AZ256" s="384"/>
      <c r="BA256" s="384"/>
      <c r="BB256" s="384"/>
      <c r="BC256" s="384"/>
      <c r="BD256" s="384"/>
      <c r="BE256" s="384"/>
    </row>
    <row r="257" spans="1:57">
      <c r="A257" s="384"/>
      <c r="B257" s="384"/>
      <c r="C257" s="384"/>
      <c r="D257" s="384"/>
      <c r="E257" s="384"/>
      <c r="F257" s="384"/>
      <c r="G257" s="384"/>
      <c r="H257" s="384"/>
      <c r="I257" s="384"/>
      <c r="J257" s="384"/>
      <c r="K257" s="384"/>
      <c r="L257" s="384"/>
      <c r="M257" s="384"/>
      <c r="N257" s="384"/>
      <c r="O257" s="384"/>
      <c r="P257" s="384"/>
      <c r="Q257" s="384"/>
      <c r="R257" s="384"/>
      <c r="S257" s="384"/>
      <c r="T257" s="384"/>
      <c r="U257" s="384"/>
      <c r="V257" s="384"/>
      <c r="W257" s="384"/>
      <c r="X257" s="384"/>
      <c r="Y257" s="384"/>
      <c r="Z257" s="384"/>
      <c r="AA257" s="384"/>
      <c r="AB257" s="384"/>
      <c r="AC257" s="384"/>
      <c r="AD257" s="384"/>
      <c r="AE257" s="384"/>
      <c r="AF257" s="384"/>
      <c r="AG257" s="384"/>
      <c r="AH257" s="384"/>
      <c r="AI257" s="384"/>
      <c r="AJ257" s="384"/>
      <c r="AK257" s="384"/>
      <c r="AL257" s="384"/>
      <c r="AM257" s="384"/>
      <c r="AN257" s="384"/>
      <c r="AO257" s="384"/>
      <c r="AP257" s="384"/>
      <c r="AQ257" s="384"/>
      <c r="AR257" s="384"/>
      <c r="AS257" s="384"/>
      <c r="AT257" s="384"/>
      <c r="AU257" s="384"/>
      <c r="AV257" s="384"/>
      <c r="AW257" s="384"/>
      <c r="AX257" s="384"/>
      <c r="AY257" s="384"/>
      <c r="AZ257" s="384"/>
      <c r="BA257" s="384"/>
      <c r="BB257" s="384"/>
      <c r="BC257" s="384"/>
      <c r="BD257" s="384"/>
      <c r="BE257" s="384"/>
    </row>
    <row r="258" spans="1:57">
      <c r="A258" s="384"/>
      <c r="B258" s="384"/>
      <c r="C258" s="384"/>
      <c r="D258" s="384"/>
      <c r="E258" s="384"/>
      <c r="F258" s="384"/>
      <c r="G258" s="384"/>
      <c r="H258" s="384"/>
      <c r="I258" s="384"/>
      <c r="J258" s="384"/>
      <c r="K258" s="384"/>
      <c r="L258" s="384"/>
      <c r="M258" s="384"/>
      <c r="N258" s="384"/>
      <c r="O258" s="384"/>
      <c r="P258" s="384"/>
      <c r="Q258" s="384"/>
      <c r="R258" s="384"/>
      <c r="S258" s="384"/>
      <c r="T258" s="384"/>
      <c r="U258" s="384"/>
      <c r="V258" s="384"/>
      <c r="W258" s="384"/>
      <c r="X258" s="384"/>
      <c r="Y258" s="384"/>
      <c r="Z258" s="384"/>
      <c r="AA258" s="384"/>
      <c r="AB258" s="384"/>
      <c r="AC258" s="384"/>
      <c r="AD258" s="384"/>
      <c r="AE258" s="384"/>
      <c r="AF258" s="384"/>
      <c r="AG258" s="384"/>
      <c r="AH258" s="384"/>
      <c r="AI258" s="384"/>
      <c r="AJ258" s="384"/>
      <c r="AK258" s="384"/>
      <c r="AL258" s="384"/>
      <c r="AM258" s="384"/>
      <c r="AN258" s="384"/>
      <c r="AO258" s="384"/>
      <c r="AP258" s="384"/>
      <c r="AQ258" s="384"/>
      <c r="AR258" s="384"/>
      <c r="AS258" s="384"/>
      <c r="AT258" s="384"/>
      <c r="AU258" s="384"/>
      <c r="AV258" s="384"/>
      <c r="AW258" s="384"/>
      <c r="AX258" s="384"/>
      <c r="AY258" s="384"/>
      <c r="AZ258" s="384"/>
      <c r="BA258" s="384"/>
      <c r="BB258" s="384"/>
      <c r="BC258" s="384"/>
      <c r="BD258" s="384"/>
      <c r="BE258" s="384"/>
    </row>
    <row r="259" spans="1:57">
      <c r="A259" s="384"/>
      <c r="B259" s="384"/>
      <c r="C259" s="384"/>
      <c r="D259" s="384"/>
      <c r="E259" s="384"/>
      <c r="F259" s="384"/>
      <c r="G259" s="384"/>
      <c r="H259" s="384"/>
      <c r="I259" s="384"/>
      <c r="J259" s="384"/>
      <c r="K259" s="384"/>
      <c r="L259" s="384"/>
      <c r="M259" s="384"/>
      <c r="N259" s="384"/>
      <c r="O259" s="384"/>
      <c r="P259" s="384"/>
      <c r="Q259" s="384"/>
      <c r="R259" s="384"/>
      <c r="S259" s="384"/>
      <c r="T259" s="384"/>
      <c r="U259" s="384"/>
      <c r="V259" s="384"/>
      <c r="W259" s="384"/>
      <c r="X259" s="384"/>
      <c r="Y259" s="384"/>
      <c r="Z259" s="384"/>
      <c r="AA259" s="384"/>
      <c r="AB259" s="384"/>
      <c r="AC259" s="384"/>
      <c r="AD259" s="384"/>
      <c r="AE259" s="384"/>
      <c r="AF259" s="384"/>
      <c r="AG259" s="384"/>
      <c r="AH259" s="384"/>
      <c r="AI259" s="384"/>
      <c r="AJ259" s="384"/>
      <c r="AK259" s="384"/>
      <c r="AL259" s="384"/>
      <c r="AM259" s="384"/>
      <c r="AN259" s="384"/>
      <c r="AO259" s="384"/>
      <c r="AP259" s="384"/>
      <c r="AQ259" s="384"/>
      <c r="AR259" s="384"/>
      <c r="AS259" s="384"/>
      <c r="AT259" s="384"/>
      <c r="AU259" s="384"/>
      <c r="AV259" s="384"/>
      <c r="AW259" s="384"/>
      <c r="AX259" s="384"/>
      <c r="AY259" s="384"/>
      <c r="AZ259" s="384"/>
      <c r="BA259" s="384"/>
      <c r="BB259" s="384"/>
      <c r="BC259" s="384"/>
      <c r="BD259" s="384"/>
      <c r="BE259" s="384"/>
    </row>
    <row r="260" spans="1:57">
      <c r="A260" s="384"/>
      <c r="B260" s="384"/>
      <c r="C260" s="384"/>
      <c r="D260" s="384"/>
      <c r="E260" s="384"/>
      <c r="F260" s="384"/>
      <c r="G260" s="384"/>
      <c r="H260" s="384"/>
      <c r="I260" s="384"/>
      <c r="J260" s="384"/>
      <c r="K260" s="384"/>
      <c r="L260" s="384"/>
      <c r="M260" s="384"/>
      <c r="N260" s="384"/>
      <c r="O260" s="384"/>
      <c r="P260" s="384"/>
      <c r="Q260" s="384"/>
      <c r="R260" s="384"/>
      <c r="S260" s="384"/>
      <c r="T260" s="384"/>
      <c r="U260" s="384"/>
      <c r="V260" s="384"/>
      <c r="W260" s="384"/>
      <c r="X260" s="384"/>
      <c r="Y260" s="384"/>
      <c r="Z260" s="384"/>
      <c r="AA260" s="384"/>
      <c r="AB260" s="384"/>
      <c r="AC260" s="384"/>
      <c r="AD260" s="384"/>
      <c r="AE260" s="384"/>
      <c r="AF260" s="384"/>
      <c r="AG260" s="384"/>
      <c r="AH260" s="384"/>
      <c r="AI260" s="384"/>
      <c r="AJ260" s="384"/>
      <c r="AK260" s="384"/>
      <c r="AL260" s="384"/>
      <c r="AM260" s="384"/>
      <c r="AN260" s="384"/>
      <c r="AO260" s="384"/>
      <c r="AP260" s="384"/>
      <c r="AQ260" s="384"/>
      <c r="AR260" s="384"/>
      <c r="AS260" s="384"/>
      <c r="AT260" s="384"/>
      <c r="AU260" s="384"/>
      <c r="AV260" s="384"/>
      <c r="AW260" s="384"/>
      <c r="AX260" s="384"/>
      <c r="AY260" s="384"/>
      <c r="AZ260" s="384"/>
      <c r="BA260" s="384"/>
      <c r="BB260" s="384"/>
      <c r="BC260" s="384"/>
      <c r="BD260" s="384"/>
      <c r="BE260" s="384"/>
    </row>
    <row r="261" spans="1:57">
      <c r="A261" s="384"/>
      <c r="B261" s="384"/>
      <c r="C261" s="384"/>
      <c r="D261" s="384"/>
      <c r="E261" s="384"/>
      <c r="F261" s="384"/>
      <c r="G261" s="384"/>
      <c r="H261" s="384"/>
      <c r="I261" s="384"/>
      <c r="J261" s="384"/>
      <c r="K261" s="384"/>
      <c r="L261" s="384"/>
      <c r="M261" s="384"/>
      <c r="N261" s="384"/>
      <c r="O261" s="384"/>
      <c r="P261" s="384"/>
      <c r="Q261" s="384"/>
      <c r="R261" s="384"/>
      <c r="S261" s="384"/>
      <c r="T261" s="384"/>
      <c r="U261" s="384"/>
      <c r="V261" s="384"/>
      <c r="W261" s="384"/>
      <c r="X261" s="384"/>
      <c r="Y261" s="384"/>
      <c r="Z261" s="384"/>
      <c r="AA261" s="384"/>
      <c r="AB261" s="384"/>
      <c r="AC261" s="384"/>
      <c r="AD261" s="384"/>
      <c r="AE261" s="384"/>
      <c r="AF261" s="384"/>
      <c r="AG261" s="384"/>
      <c r="AH261" s="384"/>
      <c r="AI261" s="384"/>
      <c r="AJ261" s="384"/>
      <c r="AK261" s="384"/>
      <c r="AL261" s="384"/>
      <c r="AM261" s="384"/>
      <c r="AN261" s="384"/>
      <c r="AO261" s="384"/>
      <c r="AP261" s="384"/>
      <c r="AQ261" s="384"/>
      <c r="AR261" s="384"/>
      <c r="AS261" s="384"/>
      <c r="AT261" s="384"/>
      <c r="AU261" s="384"/>
      <c r="AV261" s="384"/>
      <c r="AW261" s="384"/>
      <c r="AX261" s="384"/>
      <c r="AY261" s="384"/>
      <c r="AZ261" s="384"/>
      <c r="BA261" s="384"/>
      <c r="BB261" s="384"/>
      <c r="BC261" s="384"/>
      <c r="BD261" s="384"/>
      <c r="BE261" s="384"/>
    </row>
    <row r="262" spans="1:57">
      <c r="A262" s="384"/>
      <c r="B262" s="384"/>
      <c r="C262" s="384"/>
      <c r="D262" s="384"/>
      <c r="E262" s="384"/>
      <c r="F262" s="384"/>
      <c r="G262" s="384"/>
      <c r="H262" s="384"/>
      <c r="I262" s="384"/>
      <c r="J262" s="384"/>
      <c r="K262" s="384"/>
      <c r="L262" s="384"/>
      <c r="M262" s="384"/>
      <c r="N262" s="384"/>
      <c r="O262" s="384"/>
      <c r="P262" s="384"/>
      <c r="Q262" s="384"/>
      <c r="R262" s="384"/>
      <c r="S262" s="384"/>
      <c r="T262" s="384"/>
      <c r="U262" s="384"/>
      <c r="V262" s="384"/>
      <c r="W262" s="384"/>
      <c r="X262" s="384"/>
      <c r="Y262" s="384"/>
      <c r="Z262" s="384"/>
      <c r="AA262" s="384"/>
      <c r="AB262" s="384"/>
      <c r="AC262" s="384"/>
      <c r="AD262" s="384"/>
      <c r="AE262" s="384"/>
      <c r="AF262" s="384"/>
      <c r="AG262" s="384"/>
      <c r="AH262" s="384"/>
      <c r="AI262" s="384"/>
      <c r="AJ262" s="384"/>
      <c r="AK262" s="384"/>
      <c r="AL262" s="384"/>
      <c r="AM262" s="384"/>
      <c r="AN262" s="384"/>
      <c r="AO262" s="384"/>
      <c r="AP262" s="384"/>
      <c r="AQ262" s="384"/>
      <c r="AR262" s="384"/>
      <c r="AS262" s="384"/>
      <c r="AT262" s="384"/>
      <c r="AU262" s="384"/>
      <c r="AV262" s="384"/>
      <c r="AW262" s="384"/>
      <c r="AX262" s="384"/>
      <c r="AY262" s="384"/>
      <c r="AZ262" s="384"/>
      <c r="BA262" s="384"/>
      <c r="BB262" s="384"/>
      <c r="BC262" s="384"/>
      <c r="BD262" s="384"/>
      <c r="BE262" s="384"/>
    </row>
    <row r="263" spans="1:57">
      <c r="A263" s="384"/>
      <c r="B263" s="384"/>
      <c r="C263" s="384"/>
      <c r="D263" s="384"/>
      <c r="E263" s="384"/>
      <c r="F263" s="384"/>
      <c r="G263" s="384"/>
      <c r="H263" s="384"/>
      <c r="I263" s="384"/>
      <c r="J263" s="384"/>
      <c r="K263" s="384"/>
      <c r="L263" s="384"/>
      <c r="M263" s="384"/>
      <c r="N263" s="384"/>
      <c r="O263" s="384"/>
      <c r="P263" s="384"/>
      <c r="Q263" s="384"/>
      <c r="R263" s="384"/>
      <c r="S263" s="384"/>
      <c r="T263" s="384"/>
      <c r="U263" s="384"/>
      <c r="V263" s="384"/>
      <c r="W263" s="384"/>
      <c r="X263" s="384"/>
      <c r="Y263" s="384"/>
      <c r="Z263" s="384"/>
      <c r="AA263" s="384"/>
      <c r="AB263" s="384"/>
      <c r="AC263" s="384"/>
      <c r="AD263" s="384"/>
      <c r="AE263" s="384"/>
      <c r="AF263" s="384"/>
      <c r="AG263" s="384"/>
      <c r="AH263" s="384"/>
      <c r="AI263" s="384"/>
      <c r="AJ263" s="384"/>
      <c r="AK263" s="384"/>
      <c r="AL263" s="384"/>
      <c r="AM263" s="384"/>
      <c r="AN263" s="384"/>
      <c r="AO263" s="384"/>
      <c r="AP263" s="384"/>
      <c r="AQ263" s="384"/>
      <c r="AR263" s="384"/>
      <c r="AS263" s="384"/>
      <c r="AT263" s="384"/>
      <c r="AU263" s="384"/>
      <c r="AV263" s="384"/>
      <c r="AW263" s="384"/>
      <c r="AX263" s="384"/>
      <c r="AY263" s="384"/>
      <c r="AZ263" s="384"/>
      <c r="BA263" s="384"/>
      <c r="BB263" s="384"/>
      <c r="BC263" s="384"/>
      <c r="BD263" s="384"/>
      <c r="BE263" s="384"/>
    </row>
    <row r="264" spans="1:57">
      <c r="A264" s="384"/>
      <c r="B264" s="384"/>
      <c r="C264" s="384"/>
      <c r="D264" s="384"/>
      <c r="E264" s="384"/>
      <c r="F264" s="384"/>
      <c r="G264" s="384"/>
      <c r="H264" s="384"/>
      <c r="I264" s="384"/>
      <c r="J264" s="384"/>
      <c r="K264" s="384"/>
      <c r="L264" s="384"/>
      <c r="M264" s="384"/>
      <c r="N264" s="384"/>
      <c r="O264" s="384"/>
      <c r="P264" s="384"/>
      <c r="Q264" s="384"/>
      <c r="R264" s="384"/>
      <c r="S264" s="384"/>
      <c r="T264" s="384"/>
      <c r="U264" s="384"/>
      <c r="V264" s="384"/>
      <c r="W264" s="384"/>
      <c r="X264" s="384"/>
      <c r="Y264" s="384"/>
      <c r="Z264" s="384"/>
      <c r="AA264" s="384"/>
      <c r="AB264" s="384"/>
      <c r="AC264" s="384"/>
      <c r="AD264" s="384"/>
      <c r="AE264" s="384"/>
      <c r="AF264" s="384"/>
      <c r="AG264" s="384"/>
      <c r="AH264" s="384"/>
      <c r="AI264" s="384"/>
      <c r="AJ264" s="384"/>
      <c r="AK264" s="384"/>
      <c r="AL264" s="384"/>
      <c r="AM264" s="384"/>
      <c r="AN264" s="384"/>
      <c r="AO264" s="384"/>
      <c r="AP264" s="384"/>
      <c r="AQ264" s="384"/>
      <c r="AR264" s="384"/>
      <c r="AS264" s="384"/>
      <c r="AT264" s="384"/>
      <c r="AU264" s="384"/>
      <c r="AV264" s="384"/>
      <c r="AW264" s="384"/>
      <c r="AX264" s="384"/>
      <c r="AY264" s="384"/>
      <c r="AZ264" s="384"/>
      <c r="BA264" s="384"/>
      <c r="BB264" s="384"/>
      <c r="BC264" s="384"/>
      <c r="BD264" s="384"/>
      <c r="BE264" s="384"/>
    </row>
    <row r="265" spans="1:57">
      <c r="A265" s="384"/>
      <c r="B265" s="384"/>
      <c r="C265" s="384"/>
      <c r="D265" s="384"/>
      <c r="E265" s="384"/>
      <c r="F265" s="384"/>
      <c r="G265" s="384"/>
      <c r="H265" s="384"/>
      <c r="I265" s="384"/>
      <c r="J265" s="384"/>
      <c r="K265" s="384"/>
      <c r="L265" s="384"/>
      <c r="M265" s="384"/>
      <c r="N265" s="384"/>
      <c r="O265" s="384"/>
      <c r="P265" s="384"/>
      <c r="Q265" s="384"/>
      <c r="R265" s="384"/>
      <c r="S265" s="384"/>
      <c r="T265" s="384"/>
      <c r="U265" s="384"/>
      <c r="V265" s="384"/>
      <c r="W265" s="384"/>
      <c r="X265" s="384"/>
      <c r="Y265" s="384"/>
      <c r="Z265" s="384"/>
      <c r="AA265" s="384"/>
      <c r="AB265" s="384"/>
      <c r="AC265" s="384"/>
      <c r="AD265" s="384"/>
      <c r="AE265" s="384"/>
      <c r="AF265" s="384"/>
      <c r="AG265" s="384"/>
      <c r="AH265" s="384"/>
      <c r="AI265" s="384"/>
      <c r="AJ265" s="384"/>
      <c r="AK265" s="384"/>
      <c r="AL265" s="384"/>
      <c r="AM265" s="384"/>
      <c r="AN265" s="384"/>
      <c r="AO265" s="384"/>
      <c r="AP265" s="384"/>
      <c r="AQ265" s="384"/>
      <c r="AR265" s="384"/>
      <c r="AS265" s="384"/>
      <c r="AT265" s="384"/>
      <c r="AU265" s="384"/>
      <c r="AV265" s="384"/>
      <c r="AW265" s="384"/>
      <c r="AX265" s="384"/>
      <c r="AY265" s="384"/>
      <c r="AZ265" s="384"/>
      <c r="BA265" s="384"/>
      <c r="BB265" s="384"/>
      <c r="BC265" s="384"/>
      <c r="BD265" s="384"/>
      <c r="BE265" s="384"/>
    </row>
    <row r="266" spans="1:57">
      <c r="A266" s="384"/>
      <c r="B266" s="384"/>
      <c r="C266" s="384"/>
      <c r="D266" s="384"/>
      <c r="E266" s="384"/>
      <c r="F266" s="384"/>
      <c r="G266" s="384"/>
      <c r="H266" s="384"/>
      <c r="I266" s="384"/>
      <c r="J266" s="384"/>
      <c r="K266" s="384"/>
      <c r="L266" s="384"/>
      <c r="M266" s="384"/>
      <c r="N266" s="384"/>
      <c r="O266" s="384"/>
      <c r="P266" s="384"/>
      <c r="Q266" s="384"/>
      <c r="R266" s="384"/>
      <c r="S266" s="384"/>
      <c r="T266" s="384"/>
      <c r="U266" s="384"/>
      <c r="V266" s="384"/>
      <c r="W266" s="384"/>
      <c r="X266" s="384"/>
      <c r="Y266" s="384"/>
      <c r="Z266" s="384"/>
      <c r="AA266" s="384"/>
      <c r="AB266" s="384"/>
      <c r="AC266" s="384"/>
      <c r="AD266" s="384"/>
      <c r="AE266" s="384"/>
      <c r="AF266" s="384"/>
      <c r="AG266" s="384"/>
      <c r="AH266" s="384"/>
      <c r="AI266" s="384"/>
      <c r="AJ266" s="384"/>
      <c r="AK266" s="384"/>
      <c r="AL266" s="384"/>
      <c r="AM266" s="384"/>
      <c r="AN266" s="384"/>
      <c r="AO266" s="384"/>
      <c r="AP266" s="384"/>
      <c r="AQ266" s="384"/>
      <c r="AR266" s="384"/>
      <c r="AS266" s="384"/>
      <c r="AT266" s="384"/>
      <c r="AU266" s="384"/>
      <c r="AV266" s="384"/>
      <c r="AW266" s="384"/>
      <c r="AX266" s="384"/>
      <c r="AY266" s="384"/>
      <c r="AZ266" s="384"/>
      <c r="BA266" s="384"/>
      <c r="BB266" s="384"/>
      <c r="BC266" s="384"/>
      <c r="BD266" s="384"/>
      <c r="BE266" s="384"/>
    </row>
    <row r="267" spans="1:57">
      <c r="A267" s="384"/>
      <c r="B267" s="384"/>
      <c r="C267" s="384"/>
      <c r="D267" s="384"/>
      <c r="E267" s="384"/>
      <c r="F267" s="384"/>
      <c r="G267" s="384"/>
      <c r="H267" s="384"/>
      <c r="I267" s="384"/>
      <c r="J267" s="384"/>
      <c r="K267" s="384"/>
      <c r="L267" s="384"/>
      <c r="M267" s="384"/>
      <c r="N267" s="384"/>
      <c r="O267" s="384"/>
      <c r="P267" s="384"/>
      <c r="Q267" s="384"/>
      <c r="R267" s="384"/>
      <c r="S267" s="384"/>
      <c r="T267" s="384"/>
      <c r="U267" s="384"/>
      <c r="V267" s="384"/>
      <c r="W267" s="384"/>
      <c r="X267" s="384"/>
      <c r="Y267" s="384"/>
      <c r="Z267" s="384"/>
      <c r="AA267" s="384"/>
      <c r="AB267" s="384"/>
      <c r="AC267" s="384"/>
      <c r="AD267" s="384"/>
      <c r="AE267" s="384"/>
      <c r="AF267" s="384"/>
      <c r="AG267" s="384"/>
      <c r="AH267" s="384"/>
      <c r="AI267" s="384"/>
      <c r="AJ267" s="384"/>
      <c r="AK267" s="384"/>
      <c r="AL267" s="384"/>
      <c r="AM267" s="384"/>
      <c r="AN267" s="384"/>
      <c r="AO267" s="384"/>
      <c r="AP267" s="384"/>
      <c r="AQ267" s="384"/>
      <c r="AR267" s="384"/>
      <c r="AS267" s="384"/>
      <c r="AT267" s="384"/>
      <c r="AU267" s="384"/>
      <c r="AV267" s="384"/>
      <c r="AW267" s="384"/>
      <c r="AX267" s="384"/>
      <c r="AY267" s="384"/>
      <c r="AZ267" s="384"/>
      <c r="BA267" s="384"/>
      <c r="BB267" s="384"/>
      <c r="BC267" s="384"/>
      <c r="BD267" s="384"/>
      <c r="BE267" s="384"/>
    </row>
    <row r="268" spans="1:57">
      <c r="A268" s="384"/>
      <c r="B268" s="384"/>
      <c r="C268" s="384"/>
      <c r="D268" s="384"/>
      <c r="E268" s="384"/>
      <c r="F268" s="384"/>
      <c r="G268" s="384"/>
      <c r="H268" s="384"/>
      <c r="I268" s="384"/>
      <c r="J268" s="384"/>
      <c r="K268" s="384"/>
      <c r="L268" s="384"/>
      <c r="M268" s="384"/>
      <c r="N268" s="384"/>
      <c r="O268" s="384"/>
      <c r="P268" s="384"/>
      <c r="Q268" s="384"/>
      <c r="R268" s="384"/>
      <c r="S268" s="384"/>
      <c r="T268" s="384"/>
      <c r="U268" s="384"/>
      <c r="V268" s="384"/>
      <c r="W268" s="384"/>
      <c r="X268" s="384"/>
      <c r="Y268" s="384"/>
      <c r="Z268" s="384"/>
      <c r="AA268" s="384"/>
      <c r="AB268" s="384"/>
      <c r="AC268" s="384"/>
      <c r="AD268" s="384"/>
      <c r="AE268" s="384"/>
      <c r="AF268" s="384"/>
      <c r="AG268" s="384"/>
      <c r="AH268" s="384"/>
      <c r="AI268" s="384"/>
      <c r="AJ268" s="384"/>
      <c r="AK268" s="384"/>
      <c r="AL268" s="384"/>
      <c r="AM268" s="384"/>
      <c r="AN268" s="384"/>
      <c r="AO268" s="384"/>
      <c r="AP268" s="384"/>
      <c r="AQ268" s="384"/>
      <c r="AR268" s="384"/>
      <c r="AS268" s="384"/>
      <c r="AT268" s="384"/>
      <c r="AU268" s="384"/>
      <c r="AV268" s="384"/>
      <c r="AW268" s="384"/>
      <c r="AX268" s="384"/>
      <c r="AY268" s="384"/>
      <c r="AZ268" s="384"/>
      <c r="BA268" s="384"/>
      <c r="BB268" s="384"/>
      <c r="BC268" s="384"/>
      <c r="BD268" s="384"/>
      <c r="BE268" s="384"/>
    </row>
    <row r="269" spans="1:57">
      <c r="A269" s="384"/>
      <c r="B269" s="384"/>
      <c r="C269" s="384"/>
      <c r="D269" s="384"/>
      <c r="E269" s="384"/>
      <c r="F269" s="384"/>
      <c r="G269" s="384"/>
      <c r="H269" s="384"/>
      <c r="I269" s="384"/>
      <c r="J269" s="384"/>
      <c r="K269" s="384"/>
      <c r="L269" s="384"/>
      <c r="M269" s="384"/>
      <c r="N269" s="384"/>
      <c r="O269" s="384"/>
      <c r="P269" s="384"/>
      <c r="Q269" s="384"/>
      <c r="R269" s="384"/>
      <c r="S269" s="384"/>
      <c r="T269" s="384"/>
      <c r="U269" s="384"/>
      <c r="V269" s="384"/>
      <c r="W269" s="384"/>
      <c r="X269" s="384"/>
      <c r="Y269" s="384"/>
      <c r="Z269" s="384"/>
      <c r="AA269" s="384"/>
      <c r="AB269" s="384"/>
      <c r="AC269" s="384"/>
      <c r="AD269" s="384"/>
      <c r="AE269" s="384"/>
      <c r="AF269" s="384"/>
      <c r="AG269" s="384"/>
      <c r="AH269" s="384"/>
      <c r="AI269" s="384"/>
      <c r="AJ269" s="384"/>
      <c r="AK269" s="384"/>
      <c r="AL269" s="384"/>
      <c r="AM269" s="384"/>
      <c r="AN269" s="384"/>
      <c r="AO269" s="384"/>
      <c r="AP269" s="384"/>
      <c r="AQ269" s="384"/>
      <c r="AR269" s="384"/>
      <c r="AS269" s="384"/>
      <c r="AT269" s="384"/>
      <c r="AU269" s="384"/>
      <c r="AV269" s="384"/>
      <c r="AW269" s="384"/>
      <c r="AX269" s="384"/>
      <c r="AY269" s="384"/>
      <c r="AZ269" s="384"/>
      <c r="BA269" s="384"/>
      <c r="BB269" s="384"/>
      <c r="BC269" s="384"/>
      <c r="BD269" s="384"/>
      <c r="BE269" s="384"/>
    </row>
    <row r="270" spans="1:57">
      <c r="A270" s="384"/>
      <c r="B270" s="384"/>
      <c r="C270" s="384"/>
      <c r="D270" s="384"/>
      <c r="E270" s="384"/>
      <c r="F270" s="384"/>
      <c r="G270" s="384"/>
      <c r="H270" s="384"/>
      <c r="I270" s="384"/>
      <c r="J270" s="384"/>
      <c r="K270" s="384"/>
      <c r="L270" s="384"/>
      <c r="M270" s="384"/>
      <c r="N270" s="384"/>
      <c r="O270" s="384"/>
      <c r="P270" s="384"/>
      <c r="Q270" s="384"/>
      <c r="R270" s="384"/>
      <c r="S270" s="384"/>
      <c r="T270" s="384"/>
      <c r="U270" s="384"/>
      <c r="V270" s="384"/>
      <c r="W270" s="384"/>
      <c r="X270" s="384"/>
      <c r="Y270" s="384"/>
      <c r="Z270" s="384"/>
      <c r="AA270" s="384"/>
      <c r="AB270" s="384"/>
      <c r="AC270" s="384"/>
      <c r="AD270" s="384"/>
      <c r="AE270" s="384"/>
      <c r="AF270" s="384"/>
      <c r="AG270" s="384"/>
      <c r="AH270" s="384"/>
      <c r="AI270" s="384"/>
      <c r="AJ270" s="384"/>
      <c r="AK270" s="384"/>
      <c r="AL270" s="384"/>
      <c r="AM270" s="384"/>
      <c r="AN270" s="384"/>
      <c r="AO270" s="384"/>
      <c r="AP270" s="384"/>
      <c r="AQ270" s="384"/>
      <c r="AR270" s="384"/>
      <c r="AS270" s="384"/>
      <c r="AT270" s="384"/>
      <c r="AU270" s="384"/>
      <c r="AV270" s="384"/>
      <c r="AW270" s="384"/>
      <c r="AX270" s="384"/>
      <c r="AY270" s="384"/>
      <c r="AZ270" s="384"/>
      <c r="BA270" s="384"/>
      <c r="BB270" s="384"/>
      <c r="BC270" s="384"/>
      <c r="BD270" s="384"/>
      <c r="BE270" s="384"/>
    </row>
    <row r="271" spans="1:57">
      <c r="A271" s="384"/>
      <c r="B271" s="384"/>
      <c r="C271" s="384"/>
      <c r="D271" s="384"/>
      <c r="E271" s="384"/>
      <c r="F271" s="384"/>
      <c r="G271" s="384"/>
      <c r="H271" s="384"/>
      <c r="I271" s="384"/>
      <c r="J271" s="384"/>
      <c r="K271" s="384"/>
      <c r="L271" s="384"/>
      <c r="M271" s="384"/>
      <c r="N271" s="384"/>
      <c r="O271" s="384"/>
      <c r="P271" s="384"/>
      <c r="Q271" s="384"/>
      <c r="R271" s="384"/>
      <c r="S271" s="384"/>
      <c r="T271" s="384"/>
      <c r="U271" s="384"/>
      <c r="V271" s="384"/>
      <c r="W271" s="384"/>
      <c r="X271" s="384"/>
      <c r="Y271" s="384"/>
      <c r="Z271" s="384"/>
      <c r="AA271" s="384"/>
      <c r="AB271" s="384"/>
      <c r="AC271" s="384"/>
      <c r="AD271" s="384"/>
      <c r="AE271" s="384"/>
      <c r="AF271" s="384"/>
      <c r="AG271" s="384"/>
      <c r="AH271" s="384"/>
      <c r="AI271" s="384"/>
      <c r="AJ271" s="384"/>
      <c r="AK271" s="384"/>
      <c r="AL271" s="384"/>
      <c r="AM271" s="384"/>
      <c r="AN271" s="384"/>
      <c r="AO271" s="384"/>
      <c r="AP271" s="384"/>
      <c r="AQ271" s="384"/>
      <c r="AR271" s="384"/>
      <c r="AS271" s="384"/>
      <c r="AT271" s="384"/>
      <c r="AU271" s="384"/>
      <c r="AV271" s="384"/>
      <c r="AW271" s="384"/>
      <c r="AX271" s="384"/>
      <c r="AY271" s="384"/>
      <c r="AZ271" s="384"/>
      <c r="BA271" s="384"/>
      <c r="BB271" s="384"/>
      <c r="BC271" s="384"/>
      <c r="BD271" s="384"/>
      <c r="BE271" s="384"/>
    </row>
    <row r="272" spans="1:57">
      <c r="A272" s="384"/>
      <c r="B272" s="384"/>
      <c r="C272" s="384"/>
      <c r="D272" s="384"/>
      <c r="E272" s="384"/>
      <c r="F272" s="384"/>
      <c r="G272" s="384"/>
      <c r="H272" s="384"/>
      <c r="I272" s="384"/>
      <c r="J272" s="384"/>
      <c r="K272" s="384"/>
      <c r="L272" s="384"/>
      <c r="M272" s="384"/>
      <c r="N272" s="384"/>
      <c r="O272" s="384"/>
      <c r="P272" s="384"/>
      <c r="Q272" s="384"/>
      <c r="R272" s="384"/>
      <c r="S272" s="384"/>
      <c r="T272" s="384"/>
      <c r="U272" s="384"/>
      <c r="V272" s="384"/>
      <c r="W272" s="384"/>
      <c r="X272" s="384"/>
      <c r="Y272" s="384"/>
      <c r="Z272" s="384"/>
      <c r="AA272" s="384"/>
      <c r="AB272" s="384"/>
      <c r="AC272" s="384"/>
      <c r="AD272" s="384"/>
      <c r="AE272" s="384"/>
      <c r="AF272" s="384"/>
      <c r="AG272" s="384"/>
      <c r="AH272" s="384"/>
      <c r="AI272" s="384"/>
      <c r="AJ272" s="384"/>
      <c r="AK272" s="384"/>
      <c r="AL272" s="384"/>
      <c r="AM272" s="384"/>
      <c r="AN272" s="384"/>
      <c r="AO272" s="384"/>
      <c r="AP272" s="384"/>
      <c r="AQ272" s="384"/>
      <c r="AR272" s="384"/>
      <c r="AS272" s="384"/>
      <c r="AT272" s="384"/>
      <c r="AU272" s="384"/>
      <c r="AV272" s="384"/>
      <c r="AW272" s="384"/>
      <c r="AX272" s="384"/>
      <c r="AY272" s="384"/>
      <c r="AZ272" s="384"/>
      <c r="BA272" s="384"/>
      <c r="BB272" s="384"/>
      <c r="BC272" s="384"/>
      <c r="BD272" s="384"/>
      <c r="BE272" s="384"/>
    </row>
    <row r="273" spans="1:57">
      <c r="A273" s="384"/>
      <c r="B273" s="384"/>
      <c r="C273" s="384"/>
      <c r="D273" s="384"/>
      <c r="E273" s="384"/>
      <c r="F273" s="384"/>
      <c r="G273" s="384"/>
      <c r="H273" s="384"/>
      <c r="I273" s="384"/>
      <c r="J273" s="384"/>
      <c r="K273" s="384"/>
      <c r="L273" s="384"/>
      <c r="M273" s="384"/>
      <c r="N273" s="384"/>
      <c r="O273" s="384"/>
      <c r="P273" s="384"/>
      <c r="Q273" s="384"/>
      <c r="R273" s="384"/>
      <c r="S273" s="384"/>
      <c r="T273" s="384"/>
      <c r="U273" s="384"/>
      <c r="V273" s="384"/>
      <c r="W273" s="384"/>
      <c r="X273" s="384"/>
      <c r="Y273" s="384"/>
      <c r="Z273" s="384"/>
      <c r="AA273" s="384"/>
      <c r="AB273" s="384"/>
      <c r="AC273" s="384"/>
      <c r="AD273" s="384"/>
      <c r="AE273" s="384"/>
      <c r="AF273" s="384"/>
      <c r="AG273" s="384"/>
      <c r="AH273" s="384"/>
      <c r="AI273" s="384"/>
      <c r="AJ273" s="384"/>
      <c r="AK273" s="384"/>
      <c r="AL273" s="384"/>
      <c r="AM273" s="384"/>
      <c r="AN273" s="384"/>
      <c r="AO273" s="384"/>
      <c r="AP273" s="384"/>
      <c r="AQ273" s="384"/>
      <c r="AR273" s="384"/>
      <c r="AS273" s="384"/>
      <c r="AT273" s="384"/>
      <c r="AU273" s="384"/>
      <c r="AV273" s="384"/>
      <c r="AW273" s="384"/>
      <c r="AX273" s="384"/>
      <c r="AY273" s="384"/>
      <c r="AZ273" s="384"/>
      <c r="BA273" s="384"/>
      <c r="BB273" s="384"/>
      <c r="BC273" s="384"/>
      <c r="BD273" s="384"/>
      <c r="BE273" s="384"/>
    </row>
    <row r="274" spans="1:57">
      <c r="A274" s="384"/>
      <c r="B274" s="384"/>
      <c r="C274" s="384"/>
      <c r="D274" s="384"/>
      <c r="E274" s="384"/>
      <c r="F274" s="384"/>
      <c r="G274" s="384"/>
      <c r="H274" s="384"/>
      <c r="I274" s="384"/>
      <c r="J274" s="384"/>
      <c r="K274" s="384"/>
      <c r="L274" s="384"/>
      <c r="M274" s="384"/>
      <c r="N274" s="384"/>
      <c r="O274" s="384"/>
      <c r="P274" s="384"/>
      <c r="Q274" s="384"/>
      <c r="R274" s="384"/>
      <c r="S274" s="384"/>
      <c r="T274" s="384"/>
      <c r="U274" s="384"/>
      <c r="V274" s="384"/>
      <c r="W274" s="384"/>
      <c r="X274" s="384"/>
      <c r="Y274" s="384"/>
      <c r="Z274" s="384"/>
      <c r="AA274" s="384"/>
      <c r="AB274" s="384"/>
      <c r="AC274" s="384"/>
      <c r="AD274" s="384"/>
      <c r="AE274" s="384"/>
      <c r="AF274" s="384"/>
      <c r="AG274" s="384"/>
      <c r="AH274" s="384"/>
      <c r="AI274" s="384"/>
      <c r="AJ274" s="384"/>
      <c r="AK274" s="384"/>
      <c r="AL274" s="384"/>
      <c r="AM274" s="384"/>
      <c r="AN274" s="384"/>
      <c r="AO274" s="384"/>
      <c r="AP274" s="384"/>
      <c r="AQ274" s="384"/>
      <c r="AR274" s="384"/>
      <c r="AS274" s="384"/>
      <c r="AT274" s="384"/>
      <c r="AU274" s="384"/>
      <c r="AV274" s="384"/>
      <c r="AW274" s="384"/>
      <c r="AX274" s="384"/>
      <c r="AY274" s="384"/>
      <c r="AZ274" s="384"/>
      <c r="BA274" s="384"/>
      <c r="BB274" s="384"/>
      <c r="BC274" s="384"/>
      <c r="BD274" s="384"/>
      <c r="BE274" s="384"/>
    </row>
    <row r="275" spans="1:57">
      <c r="A275" s="384"/>
      <c r="B275" s="384"/>
      <c r="C275" s="384"/>
      <c r="D275" s="384"/>
      <c r="E275" s="384"/>
      <c r="F275" s="384"/>
      <c r="G275" s="384"/>
      <c r="H275" s="384"/>
      <c r="I275" s="384"/>
      <c r="J275" s="384"/>
      <c r="K275" s="384"/>
      <c r="L275" s="384"/>
      <c r="M275" s="384"/>
      <c r="N275" s="384"/>
      <c r="O275" s="384"/>
      <c r="P275" s="384"/>
      <c r="Q275" s="384"/>
      <c r="R275" s="384"/>
      <c r="S275" s="384"/>
      <c r="T275" s="384"/>
      <c r="U275" s="384"/>
      <c r="V275" s="384"/>
      <c r="W275" s="384"/>
      <c r="X275" s="384"/>
      <c r="Y275" s="384"/>
      <c r="Z275" s="384"/>
      <c r="AA275" s="384"/>
      <c r="AB275" s="384"/>
      <c r="AC275" s="384"/>
      <c r="AD275" s="384"/>
      <c r="AE275" s="384"/>
      <c r="AF275" s="384"/>
      <c r="AG275" s="384"/>
      <c r="AH275" s="384"/>
      <c r="AI275" s="384"/>
      <c r="AJ275" s="384"/>
      <c r="AK275" s="384"/>
      <c r="AL275" s="384"/>
      <c r="AM275" s="384"/>
      <c r="AN275" s="384"/>
      <c r="AO275" s="384"/>
      <c r="AP275" s="384"/>
      <c r="AQ275" s="384"/>
      <c r="AR275" s="384"/>
      <c r="AS275" s="384"/>
      <c r="AT275" s="384"/>
      <c r="AU275" s="384"/>
      <c r="AV275" s="384"/>
      <c r="AW275" s="384"/>
      <c r="AX275" s="384"/>
      <c r="AY275" s="384"/>
      <c r="AZ275" s="384"/>
      <c r="BA275" s="384"/>
      <c r="BB275" s="384"/>
      <c r="BC275" s="384"/>
      <c r="BD275" s="384"/>
      <c r="BE275" s="384"/>
    </row>
    <row r="276" spans="1:57">
      <c r="A276" s="384"/>
      <c r="B276" s="384"/>
      <c r="C276" s="384"/>
      <c r="D276" s="384"/>
      <c r="E276" s="384"/>
      <c r="F276" s="384"/>
      <c r="G276" s="384"/>
      <c r="H276" s="384"/>
      <c r="I276" s="384"/>
      <c r="J276" s="384"/>
      <c r="K276" s="384"/>
      <c r="L276" s="384"/>
      <c r="M276" s="384"/>
      <c r="N276" s="384"/>
      <c r="O276" s="384"/>
      <c r="P276" s="384"/>
      <c r="Q276" s="384"/>
      <c r="R276" s="384"/>
      <c r="S276" s="384"/>
      <c r="T276" s="384"/>
      <c r="U276" s="384"/>
      <c r="V276" s="384"/>
      <c r="W276" s="384"/>
      <c r="X276" s="384"/>
      <c r="Y276" s="384"/>
      <c r="Z276" s="384"/>
      <c r="AA276" s="384"/>
      <c r="AB276" s="384"/>
      <c r="AC276" s="384"/>
      <c r="AD276" s="384"/>
      <c r="AE276" s="384"/>
      <c r="AF276" s="384"/>
      <c r="AG276" s="384"/>
      <c r="AH276" s="384"/>
      <c r="AI276" s="384"/>
      <c r="AJ276" s="384"/>
      <c r="AK276" s="384"/>
      <c r="AL276" s="384"/>
      <c r="AM276" s="384"/>
      <c r="AN276" s="384"/>
      <c r="AO276" s="384"/>
      <c r="AP276" s="384"/>
      <c r="AQ276" s="384"/>
      <c r="AR276" s="384"/>
      <c r="AS276" s="384"/>
      <c r="AT276" s="384"/>
      <c r="AU276" s="384"/>
      <c r="AV276" s="384"/>
      <c r="AW276" s="384"/>
      <c r="AX276" s="384"/>
      <c r="AY276" s="384"/>
      <c r="AZ276" s="384"/>
      <c r="BA276" s="384"/>
      <c r="BB276" s="384"/>
      <c r="BC276" s="384"/>
      <c r="BD276" s="384"/>
      <c r="BE276" s="384"/>
    </row>
    <row r="277" spans="1:57">
      <c r="A277" s="384"/>
      <c r="B277" s="384"/>
      <c r="C277" s="384"/>
      <c r="D277" s="384"/>
      <c r="E277" s="384"/>
      <c r="F277" s="384"/>
      <c r="G277" s="384"/>
      <c r="H277" s="384"/>
      <c r="I277" s="384"/>
      <c r="J277" s="384"/>
      <c r="K277" s="384"/>
      <c r="L277" s="384"/>
      <c r="M277" s="384"/>
      <c r="N277" s="384"/>
      <c r="O277" s="384"/>
      <c r="P277" s="384"/>
      <c r="Q277" s="384"/>
      <c r="R277" s="384"/>
      <c r="S277" s="384"/>
      <c r="T277" s="384"/>
      <c r="U277" s="384"/>
      <c r="V277" s="384"/>
      <c r="W277" s="384"/>
      <c r="X277" s="384"/>
      <c r="Y277" s="384"/>
      <c r="Z277" s="384"/>
      <c r="AA277" s="384"/>
      <c r="AB277" s="384"/>
      <c r="AC277" s="384"/>
      <c r="AD277" s="384"/>
      <c r="AE277" s="384"/>
      <c r="AF277" s="384"/>
      <c r="AG277" s="384"/>
      <c r="AH277" s="384"/>
      <c r="AI277" s="384"/>
      <c r="AJ277" s="384"/>
      <c r="AK277" s="384"/>
      <c r="AL277" s="384"/>
      <c r="AM277" s="384"/>
      <c r="AN277" s="384"/>
      <c r="AO277" s="384"/>
      <c r="AP277" s="384"/>
      <c r="AQ277" s="384"/>
      <c r="AR277" s="384"/>
      <c r="AS277" s="384"/>
      <c r="AT277" s="384"/>
      <c r="AU277" s="384"/>
      <c r="AV277" s="384"/>
      <c r="AW277" s="384"/>
      <c r="AX277" s="384"/>
      <c r="AY277" s="384"/>
      <c r="AZ277" s="384"/>
      <c r="BA277" s="384"/>
      <c r="BB277" s="384"/>
      <c r="BC277" s="384"/>
      <c r="BD277" s="384"/>
      <c r="BE277" s="384"/>
    </row>
    <row r="278" spans="1:57">
      <c r="A278" s="384"/>
      <c r="B278" s="384"/>
      <c r="C278" s="384"/>
      <c r="D278" s="384"/>
      <c r="E278" s="384"/>
      <c r="F278" s="384"/>
      <c r="G278" s="384"/>
      <c r="H278" s="384"/>
      <c r="I278" s="384"/>
      <c r="J278" s="384"/>
      <c r="K278" s="384"/>
      <c r="L278" s="384"/>
      <c r="M278" s="384"/>
      <c r="N278" s="384"/>
      <c r="O278" s="384"/>
      <c r="P278" s="384"/>
      <c r="Q278" s="384"/>
      <c r="R278" s="384"/>
      <c r="S278" s="384"/>
      <c r="T278" s="384"/>
      <c r="U278" s="384"/>
      <c r="V278" s="384"/>
      <c r="W278" s="384"/>
      <c r="X278" s="384"/>
      <c r="Y278" s="384"/>
      <c r="Z278" s="384"/>
      <c r="AA278" s="384"/>
      <c r="AB278" s="384"/>
      <c r="AC278" s="384"/>
      <c r="AD278" s="384"/>
      <c r="AE278" s="384"/>
      <c r="AF278" s="384"/>
      <c r="AG278" s="384"/>
      <c r="AH278" s="384"/>
      <c r="AI278" s="384"/>
      <c r="AJ278" s="384"/>
      <c r="AK278" s="384"/>
      <c r="AL278" s="384"/>
      <c r="AM278" s="384"/>
      <c r="AN278" s="384"/>
      <c r="AO278" s="384"/>
      <c r="AP278" s="384"/>
      <c r="AQ278" s="384"/>
      <c r="AR278" s="384"/>
      <c r="AS278" s="384"/>
      <c r="AT278" s="384"/>
      <c r="AU278" s="384"/>
      <c r="AV278" s="384"/>
      <c r="AW278" s="384"/>
      <c r="AX278" s="384"/>
      <c r="AY278" s="384"/>
      <c r="AZ278" s="384"/>
      <c r="BA278" s="384"/>
      <c r="BB278" s="384"/>
      <c r="BC278" s="384"/>
      <c r="BD278" s="384"/>
      <c r="BE278" s="384"/>
    </row>
    <row r="279" spans="1:57">
      <c r="A279" s="384"/>
      <c r="B279" s="384"/>
      <c r="C279" s="384"/>
      <c r="D279" s="384"/>
      <c r="E279" s="384"/>
      <c r="F279" s="384"/>
      <c r="G279" s="384"/>
      <c r="H279" s="384"/>
      <c r="I279" s="384"/>
      <c r="J279" s="384"/>
      <c r="K279" s="384"/>
      <c r="L279" s="384"/>
      <c r="M279" s="384"/>
      <c r="N279" s="384"/>
      <c r="O279" s="384"/>
      <c r="P279" s="384"/>
      <c r="Q279" s="384"/>
      <c r="R279" s="384"/>
      <c r="S279" s="384"/>
      <c r="T279" s="384"/>
      <c r="U279" s="384"/>
      <c r="V279" s="384"/>
      <c r="W279" s="384"/>
      <c r="X279" s="384"/>
      <c r="Y279" s="384"/>
      <c r="Z279" s="384"/>
      <c r="AA279" s="384"/>
      <c r="AB279" s="384"/>
      <c r="AC279" s="384"/>
      <c r="AD279" s="384"/>
      <c r="AE279" s="384"/>
      <c r="AF279" s="384"/>
      <c r="AG279" s="384"/>
      <c r="AH279" s="384"/>
      <c r="AI279" s="384"/>
      <c r="AJ279" s="384"/>
      <c r="AK279" s="384"/>
      <c r="AL279" s="384"/>
      <c r="AM279" s="384"/>
      <c r="AN279" s="384"/>
      <c r="AO279" s="384"/>
      <c r="AP279" s="384"/>
      <c r="AQ279" s="384"/>
      <c r="AR279" s="384"/>
      <c r="AS279" s="384"/>
      <c r="AT279" s="384"/>
      <c r="AU279" s="384"/>
      <c r="AV279" s="384"/>
      <c r="AW279" s="384"/>
      <c r="AX279" s="384"/>
      <c r="AY279" s="384"/>
      <c r="AZ279" s="384"/>
      <c r="BA279" s="384"/>
      <c r="BB279" s="384"/>
      <c r="BC279" s="384"/>
      <c r="BD279" s="384"/>
      <c r="BE279" s="384"/>
    </row>
    <row r="280" spans="1:57">
      <c r="A280" s="384"/>
      <c r="B280" s="384"/>
      <c r="C280" s="384"/>
      <c r="D280" s="384"/>
      <c r="E280" s="384"/>
      <c r="F280" s="384"/>
      <c r="G280" s="384"/>
      <c r="H280" s="384"/>
      <c r="I280" s="384"/>
      <c r="J280" s="384"/>
      <c r="K280" s="384"/>
      <c r="L280" s="384"/>
      <c r="M280" s="384"/>
      <c r="N280" s="384"/>
      <c r="O280" s="384"/>
      <c r="P280" s="384"/>
      <c r="Q280" s="384"/>
      <c r="R280" s="384"/>
      <c r="S280" s="384"/>
      <c r="T280" s="384"/>
      <c r="U280" s="384"/>
      <c r="V280" s="384"/>
      <c r="W280" s="384"/>
      <c r="X280" s="384"/>
      <c r="Y280" s="384"/>
      <c r="Z280" s="384"/>
      <c r="AA280" s="384"/>
      <c r="AB280" s="384"/>
      <c r="AC280" s="384"/>
      <c r="AD280" s="384"/>
      <c r="AE280" s="384"/>
      <c r="AF280" s="384"/>
      <c r="AG280" s="384"/>
      <c r="AH280" s="384"/>
      <c r="AI280" s="384"/>
      <c r="AJ280" s="384"/>
      <c r="AK280" s="384"/>
      <c r="AL280" s="384"/>
      <c r="AM280" s="384"/>
      <c r="AN280" s="384"/>
      <c r="AO280" s="384"/>
      <c r="AP280" s="384"/>
      <c r="AQ280" s="384"/>
      <c r="AR280" s="384"/>
      <c r="AS280" s="384"/>
      <c r="AT280" s="384"/>
      <c r="AU280" s="384"/>
      <c r="AV280" s="384"/>
      <c r="AW280" s="384"/>
      <c r="AX280" s="384"/>
      <c r="AY280" s="384"/>
      <c r="AZ280" s="384"/>
      <c r="BA280" s="384"/>
      <c r="BB280" s="384"/>
      <c r="BC280" s="384"/>
      <c r="BD280" s="384"/>
      <c r="BE280" s="384"/>
    </row>
    <row r="281" spans="1:57">
      <c r="A281" s="384"/>
      <c r="B281" s="384"/>
      <c r="C281" s="384"/>
      <c r="D281" s="384"/>
      <c r="E281" s="384"/>
      <c r="F281" s="384"/>
      <c r="G281" s="384"/>
      <c r="H281" s="384"/>
      <c r="I281" s="384"/>
      <c r="J281" s="384"/>
      <c r="K281" s="384"/>
      <c r="L281" s="384"/>
      <c r="M281" s="384"/>
      <c r="N281" s="384"/>
      <c r="O281" s="384"/>
      <c r="P281" s="384"/>
      <c r="Q281" s="384"/>
      <c r="R281" s="384"/>
      <c r="S281" s="384"/>
      <c r="T281" s="384"/>
      <c r="U281" s="384"/>
      <c r="V281" s="384"/>
      <c r="W281" s="384"/>
      <c r="X281" s="384"/>
      <c r="Y281" s="384"/>
      <c r="Z281" s="384"/>
      <c r="AA281" s="384"/>
      <c r="AB281" s="384"/>
      <c r="AC281" s="384"/>
      <c r="AD281" s="384"/>
      <c r="AE281" s="384"/>
      <c r="AF281" s="384"/>
      <c r="AG281" s="384"/>
      <c r="AH281" s="384"/>
      <c r="AI281" s="384"/>
      <c r="AJ281" s="384"/>
      <c r="AK281" s="384"/>
      <c r="AL281" s="384"/>
      <c r="AM281" s="384"/>
      <c r="AN281" s="384"/>
      <c r="AO281" s="384"/>
      <c r="AP281" s="384"/>
      <c r="AQ281" s="384"/>
      <c r="AR281" s="384"/>
      <c r="AS281" s="384"/>
      <c r="AT281" s="384"/>
      <c r="AU281" s="384"/>
      <c r="AV281" s="384"/>
      <c r="AW281" s="384"/>
      <c r="AX281" s="384"/>
      <c r="AY281" s="384"/>
      <c r="AZ281" s="384"/>
      <c r="BA281" s="384"/>
      <c r="BB281" s="384"/>
      <c r="BC281" s="384"/>
      <c r="BD281" s="384"/>
      <c r="BE281" s="384"/>
    </row>
    <row r="282" spans="1:57">
      <c r="A282" s="384"/>
      <c r="B282" s="384"/>
      <c r="C282" s="384"/>
      <c r="D282" s="384"/>
      <c r="E282" s="384"/>
      <c r="F282" s="384"/>
      <c r="G282" s="384"/>
      <c r="H282" s="384"/>
      <c r="I282" s="384"/>
      <c r="J282" s="384"/>
      <c r="K282" s="384"/>
      <c r="L282" s="384"/>
      <c r="M282" s="384"/>
      <c r="N282" s="384"/>
      <c r="O282" s="384"/>
      <c r="P282" s="384"/>
      <c r="Q282" s="384"/>
      <c r="R282" s="384"/>
      <c r="S282" s="384"/>
      <c r="T282" s="384"/>
      <c r="U282" s="384"/>
      <c r="V282" s="384"/>
      <c r="W282" s="384"/>
      <c r="X282" s="384"/>
      <c r="Y282" s="384"/>
      <c r="Z282" s="384"/>
      <c r="AA282" s="384"/>
      <c r="AB282" s="384"/>
      <c r="AC282" s="384"/>
      <c r="AD282" s="384"/>
      <c r="AE282" s="384"/>
      <c r="AF282" s="384"/>
      <c r="AG282" s="384"/>
      <c r="AH282" s="384"/>
      <c r="AI282" s="384"/>
      <c r="AJ282" s="384"/>
      <c r="AK282" s="384"/>
      <c r="AL282" s="384"/>
      <c r="AM282" s="384"/>
      <c r="AN282" s="384"/>
      <c r="AO282" s="384"/>
      <c r="AP282" s="384"/>
      <c r="AQ282" s="384"/>
      <c r="AR282" s="384"/>
      <c r="AS282" s="384"/>
      <c r="AT282" s="384"/>
      <c r="AU282" s="384"/>
      <c r="AV282" s="384"/>
      <c r="AW282" s="384"/>
      <c r="AX282" s="384"/>
      <c r="AY282" s="384"/>
      <c r="AZ282" s="384"/>
      <c r="BA282" s="384"/>
      <c r="BB282" s="384"/>
      <c r="BC282" s="384"/>
      <c r="BD282" s="384"/>
      <c r="BE282" s="384"/>
    </row>
    <row r="283" spans="1:57">
      <c r="A283" s="384"/>
      <c r="B283" s="384"/>
      <c r="C283" s="384"/>
      <c r="D283" s="384"/>
      <c r="E283" s="384"/>
      <c r="F283" s="384"/>
      <c r="G283" s="384"/>
      <c r="H283" s="384"/>
      <c r="I283" s="384"/>
      <c r="J283" s="384"/>
      <c r="K283" s="384"/>
      <c r="L283" s="384"/>
      <c r="M283" s="384"/>
      <c r="N283" s="384"/>
      <c r="O283" s="384"/>
      <c r="P283" s="384"/>
      <c r="Q283" s="384"/>
      <c r="R283" s="384"/>
      <c r="S283" s="384"/>
      <c r="T283" s="384"/>
      <c r="U283" s="384"/>
      <c r="V283" s="384"/>
      <c r="W283" s="384"/>
      <c r="X283" s="384"/>
      <c r="Y283" s="384"/>
      <c r="Z283" s="384"/>
      <c r="AA283" s="384"/>
      <c r="AB283" s="384"/>
      <c r="AC283" s="384"/>
      <c r="AD283" s="384"/>
      <c r="AE283" s="384"/>
      <c r="AF283" s="384"/>
      <c r="AG283" s="384"/>
      <c r="AH283" s="384"/>
      <c r="AI283" s="384"/>
      <c r="AJ283" s="384"/>
      <c r="AK283" s="384"/>
      <c r="AL283" s="384"/>
      <c r="AM283" s="384"/>
      <c r="AN283" s="384"/>
      <c r="AO283" s="384"/>
      <c r="AP283" s="384"/>
      <c r="AQ283" s="384"/>
      <c r="AR283" s="384"/>
      <c r="AS283" s="384"/>
      <c r="AT283" s="384"/>
      <c r="AU283" s="384"/>
      <c r="AV283" s="384"/>
      <c r="AW283" s="384"/>
      <c r="AX283" s="384"/>
      <c r="AY283" s="384"/>
      <c r="AZ283" s="384"/>
      <c r="BA283" s="384"/>
      <c r="BB283" s="384"/>
      <c r="BC283" s="384"/>
      <c r="BD283" s="384"/>
      <c r="BE283" s="384"/>
    </row>
    <row r="284" spans="1:57">
      <c r="A284" s="384"/>
      <c r="B284" s="384"/>
      <c r="C284" s="384"/>
      <c r="D284" s="384"/>
      <c r="E284" s="384"/>
      <c r="F284" s="384"/>
      <c r="G284" s="384"/>
      <c r="H284" s="384"/>
      <c r="I284" s="384"/>
      <c r="J284" s="384"/>
      <c r="K284" s="384"/>
      <c r="L284" s="384"/>
      <c r="M284" s="384"/>
      <c r="N284" s="384"/>
      <c r="O284" s="384"/>
      <c r="P284" s="384"/>
      <c r="Q284" s="384"/>
      <c r="R284" s="384"/>
      <c r="S284" s="384"/>
      <c r="T284" s="384"/>
      <c r="U284" s="384"/>
      <c r="V284" s="384"/>
      <c r="W284" s="384"/>
      <c r="X284" s="384"/>
      <c r="Y284" s="384"/>
      <c r="Z284" s="384"/>
      <c r="AA284" s="384"/>
      <c r="AB284" s="384"/>
      <c r="AC284" s="384"/>
      <c r="AD284" s="384"/>
      <c r="AE284" s="384"/>
      <c r="AF284" s="384"/>
      <c r="AG284" s="384"/>
      <c r="AH284" s="384"/>
      <c r="AI284" s="384"/>
      <c r="AJ284" s="384"/>
      <c r="AK284" s="384"/>
      <c r="AL284" s="384"/>
      <c r="AM284" s="384"/>
      <c r="AN284" s="384"/>
      <c r="AO284" s="384"/>
      <c r="AP284" s="384"/>
      <c r="AQ284" s="384"/>
      <c r="AR284" s="384"/>
      <c r="AS284" s="384"/>
      <c r="AT284" s="384"/>
      <c r="AU284" s="384"/>
      <c r="AV284" s="384"/>
      <c r="AW284" s="384"/>
      <c r="AX284" s="384"/>
      <c r="AY284" s="384"/>
      <c r="AZ284" s="384"/>
      <c r="BA284" s="384"/>
      <c r="BB284" s="384"/>
      <c r="BC284" s="384"/>
      <c r="BD284" s="384"/>
      <c r="BE284" s="384"/>
    </row>
    <row r="285" spans="1:57">
      <c r="A285" s="384"/>
      <c r="B285" s="384"/>
      <c r="C285" s="384"/>
      <c r="D285" s="384"/>
      <c r="E285" s="384"/>
      <c r="F285" s="384"/>
      <c r="G285" s="384"/>
      <c r="H285" s="384"/>
      <c r="I285" s="384"/>
      <c r="J285" s="384"/>
      <c r="K285" s="384"/>
      <c r="L285" s="384"/>
      <c r="M285" s="384"/>
      <c r="N285" s="384"/>
      <c r="O285" s="384"/>
      <c r="P285" s="384"/>
      <c r="Q285" s="384"/>
      <c r="R285" s="384"/>
      <c r="S285" s="384"/>
      <c r="T285" s="384"/>
      <c r="U285" s="384"/>
      <c r="V285" s="384"/>
      <c r="W285" s="384"/>
      <c r="X285" s="384"/>
      <c r="Y285" s="384"/>
      <c r="Z285" s="384"/>
      <c r="AA285" s="384"/>
      <c r="AB285" s="384"/>
      <c r="AC285" s="384"/>
      <c r="AD285" s="384"/>
      <c r="AE285" s="384"/>
      <c r="AF285" s="384"/>
      <c r="AG285" s="384"/>
      <c r="AH285" s="384"/>
      <c r="AI285" s="384"/>
      <c r="AJ285" s="384"/>
      <c r="AK285" s="384"/>
      <c r="AL285" s="384"/>
      <c r="AM285" s="384"/>
      <c r="AN285" s="384"/>
      <c r="AO285" s="384"/>
      <c r="AP285" s="384"/>
      <c r="AQ285" s="384"/>
      <c r="AR285" s="384"/>
      <c r="AS285" s="384"/>
      <c r="AT285" s="384"/>
      <c r="AU285" s="384"/>
      <c r="AV285" s="384"/>
      <c r="AW285" s="384"/>
      <c r="AX285" s="384"/>
      <c r="AY285" s="384"/>
      <c r="AZ285" s="384"/>
      <c r="BA285" s="384"/>
      <c r="BB285" s="384"/>
      <c r="BC285" s="384"/>
      <c r="BD285" s="384"/>
      <c r="BE285" s="384"/>
    </row>
    <row r="286" spans="1:57">
      <c r="A286" s="384"/>
      <c r="B286" s="384"/>
      <c r="C286" s="384"/>
      <c r="D286" s="384"/>
      <c r="E286" s="384"/>
      <c r="F286" s="384"/>
      <c r="G286" s="384"/>
      <c r="H286" s="384"/>
      <c r="I286" s="384"/>
      <c r="J286" s="384"/>
      <c r="K286" s="384"/>
      <c r="L286" s="384"/>
      <c r="M286" s="384"/>
      <c r="N286" s="384"/>
      <c r="O286" s="384"/>
      <c r="P286" s="384"/>
      <c r="Q286" s="384"/>
      <c r="R286" s="384"/>
      <c r="S286" s="384"/>
      <c r="T286" s="384"/>
      <c r="U286" s="384"/>
      <c r="V286" s="384"/>
      <c r="W286" s="384"/>
      <c r="X286" s="384"/>
      <c r="Y286" s="384"/>
      <c r="Z286" s="384"/>
      <c r="AA286" s="384"/>
      <c r="AB286" s="384"/>
      <c r="AC286" s="384"/>
      <c r="AD286" s="384"/>
      <c r="AE286" s="384"/>
      <c r="AF286" s="384"/>
      <c r="AG286" s="384"/>
      <c r="AH286" s="384"/>
      <c r="AI286" s="384"/>
      <c r="AJ286" s="384"/>
      <c r="AK286" s="384"/>
      <c r="AL286" s="384"/>
      <c r="AM286" s="384"/>
      <c r="AN286" s="384"/>
      <c r="AO286" s="384"/>
      <c r="AP286" s="384"/>
      <c r="AQ286" s="384"/>
      <c r="AR286" s="384"/>
      <c r="AS286" s="384"/>
      <c r="AT286" s="384"/>
      <c r="AU286" s="384"/>
      <c r="AV286" s="384"/>
      <c r="AW286" s="384"/>
      <c r="AX286" s="384"/>
      <c r="AY286" s="384"/>
      <c r="AZ286" s="384"/>
      <c r="BA286" s="384"/>
      <c r="BB286" s="384"/>
      <c r="BC286" s="384"/>
      <c r="BD286" s="384"/>
      <c r="BE286" s="384"/>
    </row>
    <row r="287" spans="1:57">
      <c r="A287" s="384"/>
      <c r="B287" s="384"/>
      <c r="C287" s="384"/>
      <c r="D287" s="384"/>
      <c r="E287" s="384"/>
      <c r="F287" s="384"/>
      <c r="G287" s="384"/>
      <c r="H287" s="384"/>
      <c r="I287" s="384"/>
      <c r="J287" s="384"/>
      <c r="K287" s="384"/>
      <c r="L287" s="384"/>
      <c r="M287" s="384"/>
      <c r="N287" s="384"/>
      <c r="O287" s="384"/>
      <c r="P287" s="384"/>
      <c r="Q287" s="384"/>
      <c r="R287" s="384"/>
      <c r="S287" s="384"/>
      <c r="T287" s="384"/>
      <c r="U287" s="384"/>
      <c r="V287" s="384"/>
      <c r="W287" s="384"/>
      <c r="X287" s="384"/>
      <c r="Y287" s="384"/>
      <c r="Z287" s="384"/>
      <c r="AA287" s="384"/>
      <c r="AB287" s="384"/>
      <c r="AC287" s="384"/>
      <c r="AD287" s="384"/>
      <c r="AE287" s="384"/>
      <c r="AF287" s="384"/>
      <c r="AG287" s="384"/>
      <c r="AH287" s="384"/>
      <c r="AI287" s="384"/>
      <c r="AJ287" s="384"/>
      <c r="AK287" s="384"/>
      <c r="AL287" s="384"/>
      <c r="AM287" s="384"/>
      <c r="AN287" s="384"/>
      <c r="AO287" s="384"/>
      <c r="AP287" s="384"/>
      <c r="AQ287" s="384"/>
      <c r="AR287" s="384"/>
      <c r="AS287" s="384"/>
      <c r="AT287" s="384"/>
      <c r="AU287" s="384"/>
      <c r="AV287" s="384"/>
      <c r="AW287" s="384"/>
      <c r="AX287" s="384"/>
      <c r="AY287" s="384"/>
      <c r="AZ287" s="384"/>
      <c r="BA287" s="384"/>
      <c r="BB287" s="384"/>
      <c r="BC287" s="384"/>
      <c r="BD287" s="384"/>
      <c r="BE287" s="384"/>
    </row>
    <row r="288" spans="1:57">
      <c r="A288" s="384"/>
      <c r="B288" s="384"/>
      <c r="C288" s="384"/>
      <c r="D288" s="384"/>
      <c r="E288" s="384"/>
      <c r="F288" s="384"/>
      <c r="G288" s="384"/>
      <c r="H288" s="384"/>
      <c r="I288" s="384"/>
      <c r="J288" s="384"/>
      <c r="K288" s="384"/>
      <c r="L288" s="384"/>
      <c r="M288" s="384"/>
      <c r="N288" s="384"/>
      <c r="O288" s="384"/>
      <c r="P288" s="384"/>
      <c r="Q288" s="384"/>
      <c r="R288" s="384"/>
      <c r="S288" s="384"/>
      <c r="T288" s="384"/>
      <c r="U288" s="384"/>
      <c r="V288" s="384"/>
      <c r="W288" s="384"/>
      <c r="X288" s="384"/>
      <c r="Y288" s="384"/>
      <c r="Z288" s="384"/>
      <c r="AA288" s="384"/>
      <c r="AB288" s="384"/>
      <c r="AC288" s="384"/>
      <c r="AD288" s="384"/>
      <c r="AE288" s="384"/>
      <c r="AF288" s="384"/>
      <c r="AG288" s="384"/>
      <c r="AH288" s="384"/>
      <c r="AI288" s="384"/>
      <c r="AJ288" s="384"/>
      <c r="AK288" s="384"/>
      <c r="AL288" s="384"/>
      <c r="AM288" s="384"/>
      <c r="AN288" s="384"/>
      <c r="AO288" s="384"/>
      <c r="AP288" s="384"/>
      <c r="AQ288" s="384"/>
      <c r="AR288" s="384"/>
      <c r="AS288" s="384"/>
      <c r="AT288" s="384"/>
      <c r="AU288" s="384"/>
      <c r="AV288" s="384"/>
      <c r="AW288" s="384"/>
      <c r="AX288" s="384"/>
      <c r="AY288" s="384"/>
      <c r="AZ288" s="384"/>
      <c r="BA288" s="384"/>
      <c r="BB288" s="384"/>
      <c r="BC288" s="384"/>
      <c r="BD288" s="384"/>
      <c r="BE288" s="384"/>
    </row>
    <row r="289" spans="1:57">
      <c r="A289" s="384"/>
      <c r="B289" s="384"/>
      <c r="C289" s="384"/>
      <c r="D289" s="384"/>
      <c r="E289" s="384"/>
      <c r="F289" s="384"/>
      <c r="G289" s="384"/>
      <c r="H289" s="384"/>
      <c r="I289" s="384"/>
      <c r="J289" s="384"/>
      <c r="K289" s="384"/>
      <c r="L289" s="384"/>
      <c r="M289" s="384"/>
      <c r="N289" s="384"/>
      <c r="O289" s="384"/>
      <c r="P289" s="384"/>
      <c r="Q289" s="384"/>
      <c r="R289" s="384"/>
      <c r="S289" s="384"/>
      <c r="T289" s="384"/>
      <c r="U289" s="384"/>
      <c r="V289" s="384"/>
      <c r="W289" s="384"/>
      <c r="X289" s="384"/>
      <c r="Y289" s="384"/>
      <c r="Z289" s="384"/>
      <c r="AA289" s="384"/>
      <c r="AB289" s="384"/>
      <c r="AC289" s="384"/>
      <c r="AD289" s="384"/>
      <c r="AE289" s="384"/>
      <c r="AF289" s="384"/>
      <c r="AG289" s="384"/>
      <c r="AH289" s="384"/>
      <c r="AI289" s="384"/>
      <c r="AJ289" s="384"/>
      <c r="AK289" s="384"/>
      <c r="AL289" s="384"/>
      <c r="AM289" s="384"/>
      <c r="AN289" s="384"/>
      <c r="AO289" s="384"/>
      <c r="AP289" s="384"/>
      <c r="AQ289" s="384"/>
      <c r="AR289" s="384"/>
      <c r="AS289" s="384"/>
      <c r="AT289" s="384"/>
      <c r="AU289" s="384"/>
      <c r="AV289" s="384"/>
      <c r="AW289" s="384"/>
      <c r="AX289" s="384"/>
      <c r="AY289" s="384"/>
      <c r="AZ289" s="384"/>
      <c r="BA289" s="384"/>
      <c r="BB289" s="384"/>
      <c r="BC289" s="384"/>
      <c r="BD289" s="384"/>
      <c r="BE289" s="384"/>
    </row>
    <row r="290" spans="1:57">
      <c r="A290" s="384"/>
      <c r="B290" s="384"/>
      <c r="C290" s="384"/>
      <c r="D290" s="384"/>
      <c r="E290" s="384"/>
      <c r="F290" s="384"/>
      <c r="G290" s="384"/>
      <c r="H290" s="384"/>
      <c r="I290" s="384"/>
      <c r="J290" s="384"/>
      <c r="K290" s="384"/>
      <c r="L290" s="384"/>
      <c r="M290" s="384"/>
      <c r="N290" s="384"/>
      <c r="O290" s="384"/>
      <c r="P290" s="384"/>
      <c r="Q290" s="384"/>
      <c r="R290" s="384"/>
      <c r="S290" s="384"/>
      <c r="T290" s="384"/>
      <c r="U290" s="384"/>
      <c r="V290" s="384"/>
      <c r="W290" s="384"/>
      <c r="X290" s="384"/>
      <c r="Y290" s="384"/>
      <c r="Z290" s="384"/>
      <c r="AA290" s="384"/>
      <c r="AB290" s="384"/>
      <c r="AC290" s="384"/>
      <c r="AD290" s="384"/>
      <c r="AE290" s="384"/>
      <c r="AF290" s="384"/>
      <c r="AG290" s="384"/>
      <c r="AH290" s="384"/>
      <c r="AI290" s="384"/>
      <c r="AJ290" s="384"/>
      <c r="AK290" s="384"/>
      <c r="AL290" s="384"/>
      <c r="AM290" s="384"/>
      <c r="AN290" s="384"/>
      <c r="AO290" s="384"/>
      <c r="AP290" s="384"/>
      <c r="AQ290" s="384"/>
      <c r="AR290" s="384"/>
      <c r="AS290" s="384"/>
      <c r="AT290" s="384"/>
      <c r="AU290" s="384"/>
      <c r="AV290" s="384"/>
      <c r="AW290" s="384"/>
      <c r="AX290" s="384"/>
      <c r="AY290" s="384"/>
      <c r="AZ290" s="384"/>
      <c r="BA290" s="384"/>
      <c r="BB290" s="384"/>
      <c r="BC290" s="384"/>
      <c r="BD290" s="384"/>
      <c r="BE290" s="384"/>
    </row>
    <row r="291" spans="1:57">
      <c r="A291" s="384"/>
      <c r="B291" s="384"/>
      <c r="C291" s="384"/>
      <c r="D291" s="384"/>
      <c r="E291" s="384"/>
      <c r="F291" s="384"/>
      <c r="G291" s="384"/>
      <c r="H291" s="384"/>
      <c r="I291" s="384"/>
      <c r="J291" s="384"/>
      <c r="K291" s="384"/>
      <c r="L291" s="384"/>
      <c r="M291" s="384"/>
      <c r="N291" s="384"/>
      <c r="O291" s="384"/>
      <c r="P291" s="384"/>
      <c r="Q291" s="384"/>
      <c r="R291" s="384"/>
      <c r="S291" s="384"/>
      <c r="T291" s="384"/>
      <c r="U291" s="384"/>
      <c r="V291" s="384"/>
      <c r="W291" s="384"/>
      <c r="X291" s="384"/>
      <c r="Y291" s="384"/>
      <c r="Z291" s="384"/>
      <c r="AA291" s="384"/>
      <c r="AB291" s="384"/>
      <c r="AC291" s="384"/>
      <c r="AD291" s="384"/>
      <c r="AE291" s="384"/>
      <c r="AF291" s="384"/>
      <c r="AG291" s="384"/>
      <c r="AH291" s="384"/>
      <c r="AI291" s="384"/>
      <c r="AJ291" s="384"/>
      <c r="AK291" s="384"/>
      <c r="AL291" s="384"/>
      <c r="AM291" s="384"/>
      <c r="AN291" s="384"/>
      <c r="AO291" s="384"/>
      <c r="AP291" s="384"/>
      <c r="AQ291" s="384"/>
      <c r="AR291" s="384"/>
      <c r="AS291" s="384"/>
      <c r="AT291" s="384"/>
      <c r="AU291" s="384"/>
      <c r="AV291" s="384"/>
      <c r="AW291" s="384"/>
      <c r="AX291" s="384"/>
      <c r="AY291" s="384"/>
      <c r="AZ291" s="384"/>
      <c r="BA291" s="384"/>
      <c r="BB291" s="384"/>
      <c r="BC291" s="384"/>
      <c r="BD291" s="384"/>
      <c r="BE291" s="384"/>
    </row>
    <row r="292" spans="1:57">
      <c r="A292" s="384"/>
      <c r="B292" s="384"/>
      <c r="C292" s="384"/>
      <c r="D292" s="384"/>
      <c r="E292" s="384"/>
      <c r="F292" s="384"/>
      <c r="G292" s="384"/>
      <c r="H292" s="384"/>
      <c r="I292" s="384"/>
      <c r="J292" s="384"/>
      <c r="K292" s="384"/>
      <c r="L292" s="384"/>
      <c r="M292" s="384"/>
      <c r="N292" s="384"/>
      <c r="O292" s="384"/>
      <c r="P292" s="384"/>
      <c r="Q292" s="384"/>
      <c r="R292" s="384"/>
      <c r="S292" s="384"/>
      <c r="T292" s="384"/>
      <c r="U292" s="384"/>
      <c r="V292" s="384"/>
      <c r="W292" s="384"/>
      <c r="X292" s="384"/>
      <c r="Y292" s="384"/>
      <c r="Z292" s="384"/>
      <c r="AA292" s="384"/>
      <c r="AB292" s="384"/>
      <c r="AC292" s="384"/>
      <c r="AD292" s="384"/>
      <c r="AE292" s="384"/>
      <c r="AF292" s="384"/>
      <c r="AG292" s="384"/>
      <c r="AH292" s="384"/>
      <c r="AI292" s="384"/>
      <c r="AJ292" s="384"/>
      <c r="AK292" s="384"/>
      <c r="AL292" s="384"/>
      <c r="AM292" s="384"/>
      <c r="AN292" s="384"/>
      <c r="AO292" s="384"/>
      <c r="AP292" s="384"/>
      <c r="AQ292" s="384"/>
      <c r="AR292" s="384"/>
      <c r="AS292" s="384"/>
      <c r="AT292" s="384"/>
      <c r="AU292" s="384"/>
      <c r="AV292" s="384"/>
      <c r="AW292" s="384"/>
      <c r="AX292" s="384"/>
      <c r="AY292" s="384"/>
      <c r="AZ292" s="384"/>
      <c r="BA292" s="384"/>
      <c r="BB292" s="384"/>
      <c r="BC292" s="384"/>
      <c r="BD292" s="384"/>
      <c r="BE292" s="384"/>
    </row>
    <row r="293" spans="1:57">
      <c r="A293" s="384"/>
      <c r="B293" s="384"/>
      <c r="C293" s="384"/>
      <c r="D293" s="384"/>
      <c r="E293" s="384"/>
      <c r="F293" s="384"/>
      <c r="G293" s="384"/>
      <c r="H293" s="384"/>
      <c r="I293" s="384"/>
      <c r="J293" s="384"/>
      <c r="K293" s="384"/>
      <c r="L293" s="384"/>
      <c r="M293" s="384"/>
      <c r="N293" s="384"/>
      <c r="O293" s="384"/>
      <c r="P293" s="384"/>
      <c r="Q293" s="384"/>
      <c r="R293" s="384"/>
      <c r="S293" s="384"/>
      <c r="T293" s="384"/>
      <c r="U293" s="384"/>
      <c r="V293" s="384"/>
      <c r="W293" s="384"/>
      <c r="X293" s="384"/>
      <c r="Y293" s="384"/>
      <c r="Z293" s="384"/>
      <c r="AA293" s="384"/>
      <c r="AB293" s="384"/>
      <c r="AC293" s="384"/>
      <c r="AD293" s="384"/>
      <c r="AE293" s="384"/>
      <c r="AF293" s="384"/>
      <c r="AG293" s="384"/>
      <c r="AH293" s="384"/>
      <c r="AI293" s="384"/>
      <c r="AJ293" s="384"/>
      <c r="AK293" s="384"/>
      <c r="AL293" s="384"/>
      <c r="AM293" s="384"/>
      <c r="AN293" s="384"/>
      <c r="AO293" s="384"/>
      <c r="AP293" s="384"/>
      <c r="AQ293" s="384"/>
      <c r="AR293" s="384"/>
      <c r="AS293" s="384"/>
      <c r="AT293" s="384"/>
      <c r="AU293" s="384"/>
      <c r="AV293" s="384"/>
      <c r="AW293" s="384"/>
      <c r="AX293" s="384"/>
      <c r="AY293" s="384"/>
      <c r="AZ293" s="384"/>
      <c r="BA293" s="384"/>
      <c r="BB293" s="384"/>
      <c r="BC293" s="384"/>
      <c r="BD293" s="384"/>
      <c r="BE293" s="384"/>
    </row>
    <row r="294" spans="1:57">
      <c r="A294" s="384"/>
      <c r="B294" s="384"/>
      <c r="C294" s="384"/>
      <c r="D294" s="384"/>
      <c r="E294" s="384"/>
      <c r="F294" s="384"/>
      <c r="G294" s="384"/>
      <c r="H294" s="384"/>
      <c r="I294" s="384"/>
      <c r="J294" s="384"/>
      <c r="K294" s="384"/>
      <c r="L294" s="384"/>
      <c r="M294" s="384"/>
      <c r="N294" s="384"/>
      <c r="O294" s="384"/>
      <c r="P294" s="384"/>
      <c r="Q294" s="384"/>
      <c r="R294" s="384"/>
      <c r="S294" s="384"/>
      <c r="T294" s="384"/>
      <c r="U294" s="384"/>
      <c r="V294" s="384"/>
      <c r="W294" s="384"/>
      <c r="X294" s="384"/>
      <c r="Y294" s="384"/>
      <c r="Z294" s="384"/>
      <c r="AA294" s="384"/>
      <c r="AB294" s="384"/>
      <c r="AC294" s="384"/>
      <c r="AD294" s="384"/>
      <c r="AE294" s="384"/>
      <c r="AF294" s="384"/>
      <c r="AG294" s="384"/>
      <c r="AH294" s="384"/>
      <c r="AI294" s="384"/>
      <c r="AJ294" s="384"/>
      <c r="AK294" s="384"/>
      <c r="AL294" s="384"/>
      <c r="AM294" s="384"/>
      <c r="AN294" s="384"/>
      <c r="AO294" s="384"/>
      <c r="AP294" s="384"/>
      <c r="AQ294" s="384"/>
      <c r="AR294" s="384"/>
      <c r="AS294" s="384"/>
      <c r="AT294" s="384"/>
      <c r="AU294" s="384"/>
      <c r="AV294" s="384"/>
      <c r="AW294" s="384"/>
      <c r="AX294" s="384"/>
      <c r="AY294" s="384"/>
      <c r="AZ294" s="384"/>
      <c r="BA294" s="384"/>
      <c r="BB294" s="384"/>
      <c r="BC294" s="384"/>
      <c r="BD294" s="384"/>
      <c r="BE294" s="384"/>
    </row>
    <row r="295" spans="1:57">
      <c r="A295" s="384"/>
      <c r="B295" s="384"/>
      <c r="C295" s="384"/>
      <c r="D295" s="384"/>
      <c r="E295" s="384"/>
      <c r="F295" s="384"/>
      <c r="G295" s="384"/>
      <c r="H295" s="384"/>
      <c r="I295" s="384"/>
      <c r="J295" s="384"/>
      <c r="K295" s="384"/>
      <c r="L295" s="384"/>
      <c r="M295" s="384"/>
      <c r="N295" s="384"/>
      <c r="O295" s="384"/>
      <c r="P295" s="384"/>
      <c r="Q295" s="384"/>
      <c r="R295" s="384"/>
      <c r="S295" s="384"/>
      <c r="T295" s="384"/>
      <c r="U295" s="384"/>
      <c r="V295" s="384"/>
      <c r="W295" s="384"/>
      <c r="X295" s="384"/>
      <c r="Y295" s="384"/>
      <c r="Z295" s="384"/>
      <c r="AA295" s="384"/>
      <c r="AB295" s="384"/>
      <c r="AC295" s="384"/>
      <c r="AD295" s="384"/>
      <c r="AE295" s="384"/>
      <c r="AF295" s="384"/>
      <c r="AG295" s="384"/>
      <c r="AH295" s="384"/>
      <c r="AI295" s="384"/>
      <c r="AJ295" s="384"/>
      <c r="AK295" s="384"/>
      <c r="AL295" s="384"/>
      <c r="AM295" s="384"/>
      <c r="AN295" s="384"/>
      <c r="AO295" s="384"/>
      <c r="AP295" s="384"/>
      <c r="AQ295" s="384"/>
      <c r="AR295" s="384"/>
      <c r="AS295" s="384"/>
      <c r="AT295" s="384"/>
      <c r="AU295" s="384"/>
      <c r="AV295" s="384"/>
      <c r="AW295" s="384"/>
      <c r="AX295" s="384"/>
      <c r="AY295" s="384"/>
      <c r="AZ295" s="384"/>
      <c r="BA295" s="384"/>
      <c r="BB295" s="384"/>
      <c r="BC295" s="384"/>
      <c r="BD295" s="384"/>
      <c r="BE295" s="384"/>
    </row>
    <row r="296" spans="1:57">
      <c r="A296" s="384"/>
      <c r="B296" s="384"/>
      <c r="C296" s="384"/>
      <c r="D296" s="384"/>
      <c r="E296" s="384"/>
      <c r="F296" s="384"/>
      <c r="G296" s="384"/>
      <c r="H296" s="384"/>
      <c r="I296" s="384"/>
      <c r="J296" s="384"/>
      <c r="K296" s="384"/>
      <c r="L296" s="384"/>
      <c r="M296" s="384"/>
      <c r="N296" s="384"/>
      <c r="O296" s="384"/>
      <c r="P296" s="384"/>
      <c r="Q296" s="384"/>
      <c r="R296" s="384"/>
      <c r="S296" s="384"/>
      <c r="T296" s="384"/>
      <c r="U296" s="384"/>
      <c r="V296" s="384"/>
      <c r="W296" s="384"/>
      <c r="X296" s="384"/>
      <c r="Y296" s="384"/>
      <c r="Z296" s="384"/>
      <c r="AA296" s="384"/>
      <c r="AB296" s="384"/>
      <c r="AC296" s="384"/>
      <c r="AD296" s="384"/>
      <c r="AE296" s="384"/>
      <c r="AF296" s="384"/>
      <c r="AG296" s="384"/>
      <c r="AH296" s="384"/>
      <c r="AI296" s="384"/>
      <c r="AJ296" s="384"/>
      <c r="AK296" s="384"/>
      <c r="AL296" s="384"/>
      <c r="AM296" s="384"/>
      <c r="AN296" s="384"/>
      <c r="AO296" s="384"/>
      <c r="AP296" s="384"/>
      <c r="AQ296" s="384"/>
      <c r="AR296" s="384"/>
      <c r="AS296" s="384"/>
      <c r="AT296" s="384"/>
      <c r="AU296" s="384"/>
      <c r="AV296" s="384"/>
      <c r="AW296" s="384"/>
      <c r="AX296" s="384"/>
      <c r="AY296" s="384"/>
      <c r="AZ296" s="384"/>
      <c r="BA296" s="384"/>
      <c r="BB296" s="384"/>
      <c r="BC296" s="384"/>
      <c r="BD296" s="384"/>
      <c r="BE296" s="384"/>
    </row>
    <row r="297" spans="1:57">
      <c r="A297" s="384"/>
      <c r="B297" s="384"/>
      <c r="C297" s="384"/>
      <c r="D297" s="384"/>
      <c r="E297" s="384"/>
      <c r="F297" s="384"/>
      <c r="G297" s="384"/>
      <c r="H297" s="384"/>
      <c r="I297" s="384"/>
      <c r="J297" s="384"/>
      <c r="K297" s="384"/>
      <c r="L297" s="384"/>
      <c r="M297" s="384"/>
      <c r="N297" s="384"/>
      <c r="O297" s="384"/>
      <c r="P297" s="384"/>
      <c r="Q297" s="384"/>
      <c r="R297" s="384"/>
      <c r="S297" s="384"/>
      <c r="T297" s="384"/>
      <c r="U297" s="384"/>
      <c r="V297" s="384"/>
      <c r="W297" s="384"/>
      <c r="X297" s="384"/>
      <c r="Y297" s="384"/>
      <c r="Z297" s="384"/>
      <c r="AA297" s="384"/>
      <c r="AB297" s="384"/>
      <c r="AC297" s="384"/>
      <c r="AD297" s="384"/>
      <c r="AE297" s="384"/>
      <c r="AF297" s="384"/>
      <c r="AG297" s="384"/>
      <c r="AH297" s="384"/>
      <c r="AI297" s="384"/>
      <c r="AJ297" s="384"/>
      <c r="AK297" s="384"/>
      <c r="AL297" s="384"/>
      <c r="AM297" s="384"/>
      <c r="AN297" s="384"/>
      <c r="AO297" s="384"/>
      <c r="AP297" s="384"/>
      <c r="AQ297" s="384"/>
      <c r="AR297" s="384"/>
      <c r="AS297" s="384"/>
      <c r="AT297" s="384"/>
      <c r="AU297" s="384"/>
      <c r="AV297" s="384"/>
      <c r="AW297" s="384"/>
      <c r="AX297" s="384"/>
      <c r="AY297" s="384"/>
      <c r="AZ297" s="384"/>
      <c r="BA297" s="384"/>
      <c r="BB297" s="384"/>
      <c r="BC297" s="384"/>
      <c r="BD297" s="384"/>
      <c r="BE297" s="384"/>
    </row>
    <row r="298" spans="1:57">
      <c r="A298" s="384"/>
      <c r="B298" s="384"/>
      <c r="C298" s="384"/>
      <c r="D298" s="384"/>
      <c r="E298" s="384"/>
      <c r="F298" s="384"/>
      <c r="G298" s="384"/>
      <c r="H298" s="384"/>
      <c r="I298" s="384"/>
      <c r="J298" s="384"/>
      <c r="K298" s="384"/>
      <c r="L298" s="384"/>
      <c r="M298" s="384"/>
      <c r="N298" s="384"/>
      <c r="O298" s="384"/>
      <c r="P298" s="384"/>
      <c r="Q298" s="384"/>
      <c r="R298" s="384"/>
      <c r="S298" s="384"/>
      <c r="T298" s="384"/>
      <c r="U298" s="384"/>
      <c r="V298" s="384"/>
      <c r="W298" s="384"/>
      <c r="X298" s="384"/>
      <c r="Y298" s="384"/>
      <c r="Z298" s="384"/>
      <c r="AA298" s="384"/>
      <c r="AB298" s="384"/>
      <c r="AC298" s="384"/>
      <c r="AD298" s="384"/>
      <c r="AE298" s="384"/>
      <c r="AF298" s="384"/>
      <c r="AG298" s="384"/>
      <c r="AH298" s="384"/>
      <c r="AI298" s="384"/>
      <c r="AJ298" s="384"/>
      <c r="AK298" s="384"/>
      <c r="AL298" s="384"/>
      <c r="AM298" s="384"/>
      <c r="AN298" s="384"/>
      <c r="AO298" s="384"/>
      <c r="AP298" s="384"/>
      <c r="AQ298" s="384"/>
      <c r="AR298" s="384"/>
      <c r="AS298" s="384"/>
      <c r="AT298" s="384"/>
      <c r="AU298" s="384"/>
      <c r="AV298" s="384"/>
      <c r="AW298" s="384"/>
      <c r="AX298" s="384"/>
      <c r="AY298" s="384"/>
      <c r="AZ298" s="384"/>
      <c r="BA298" s="384"/>
      <c r="BB298" s="384"/>
      <c r="BC298" s="384"/>
      <c r="BD298" s="384"/>
      <c r="BE298" s="384"/>
    </row>
    <row r="299" spans="1:57">
      <c r="A299" s="384"/>
      <c r="B299" s="384"/>
      <c r="C299" s="384"/>
      <c r="D299" s="384"/>
      <c r="E299" s="384"/>
      <c r="F299" s="384"/>
      <c r="G299" s="384"/>
      <c r="H299" s="384"/>
      <c r="I299" s="384"/>
      <c r="J299" s="384"/>
      <c r="K299" s="384"/>
      <c r="L299" s="384"/>
      <c r="M299" s="384"/>
      <c r="N299" s="384"/>
      <c r="O299" s="384"/>
      <c r="P299" s="384"/>
      <c r="Q299" s="384"/>
      <c r="R299" s="384"/>
      <c r="S299" s="384"/>
      <c r="T299" s="384"/>
      <c r="U299" s="384"/>
      <c r="V299" s="384"/>
      <c r="W299" s="384"/>
      <c r="X299" s="384"/>
      <c r="Y299" s="384"/>
      <c r="Z299" s="384"/>
      <c r="AA299" s="384"/>
      <c r="AB299" s="384"/>
      <c r="AC299" s="384"/>
      <c r="AD299" s="384"/>
      <c r="AE299" s="384"/>
      <c r="AF299" s="384"/>
      <c r="AG299" s="384"/>
      <c r="AH299" s="384"/>
      <c r="AI299" s="384"/>
      <c r="AJ299" s="384"/>
      <c r="AK299" s="384"/>
      <c r="AL299" s="384"/>
      <c r="AM299" s="384"/>
      <c r="AN299" s="384"/>
      <c r="AO299" s="384"/>
      <c r="AP299" s="384"/>
      <c r="AQ299" s="384"/>
      <c r="AR299" s="384"/>
      <c r="AS299" s="384"/>
      <c r="AT299" s="384"/>
      <c r="AU299" s="384"/>
      <c r="AV299" s="384"/>
      <c r="AW299" s="384"/>
      <c r="AX299" s="384"/>
      <c r="AY299" s="384"/>
      <c r="AZ299" s="384"/>
      <c r="BA299" s="384"/>
      <c r="BB299" s="384"/>
      <c r="BC299" s="384"/>
      <c r="BD299" s="384"/>
      <c r="BE299" s="384"/>
    </row>
    <row r="300" spans="1:57">
      <c r="A300" s="384"/>
      <c r="B300" s="384"/>
      <c r="C300" s="384"/>
      <c r="D300" s="384"/>
      <c r="E300" s="384"/>
      <c r="F300" s="384"/>
      <c r="G300" s="384"/>
      <c r="H300" s="384"/>
      <c r="I300" s="384"/>
      <c r="J300" s="384"/>
      <c r="K300" s="384"/>
      <c r="L300" s="384"/>
      <c r="M300" s="384"/>
      <c r="N300" s="384"/>
      <c r="O300" s="384"/>
      <c r="P300" s="384"/>
      <c r="Q300" s="384"/>
      <c r="R300" s="384"/>
      <c r="S300" s="384"/>
      <c r="T300" s="384"/>
      <c r="U300" s="384"/>
      <c r="V300" s="384"/>
      <c r="W300" s="384"/>
      <c r="X300" s="384"/>
      <c r="Y300" s="384"/>
      <c r="Z300" s="384"/>
      <c r="AA300" s="384"/>
      <c r="AB300" s="384"/>
      <c r="AC300" s="384"/>
      <c r="AD300" s="384"/>
      <c r="AE300" s="384"/>
      <c r="AF300" s="384"/>
      <c r="AG300" s="384"/>
      <c r="AH300" s="384"/>
      <c r="AI300" s="384"/>
      <c r="AJ300" s="384"/>
      <c r="AK300" s="384"/>
      <c r="AL300" s="384"/>
      <c r="AM300" s="384"/>
      <c r="AN300" s="384"/>
      <c r="AO300" s="384"/>
      <c r="AP300" s="384"/>
      <c r="AQ300" s="384"/>
      <c r="AR300" s="384"/>
      <c r="AS300" s="384"/>
      <c r="AT300" s="384"/>
      <c r="AU300" s="384"/>
      <c r="AV300" s="384"/>
      <c r="AW300" s="384"/>
      <c r="AX300" s="384"/>
      <c r="AY300" s="384"/>
      <c r="AZ300" s="384"/>
      <c r="BA300" s="384"/>
      <c r="BB300" s="384"/>
      <c r="BC300" s="384"/>
      <c r="BD300" s="384"/>
      <c r="BE300" s="384"/>
    </row>
    <row r="301" spans="1:57">
      <c r="A301" s="384"/>
      <c r="B301" s="384"/>
      <c r="C301" s="384"/>
      <c r="D301" s="384"/>
      <c r="E301" s="384"/>
      <c r="F301" s="384"/>
      <c r="G301" s="384"/>
      <c r="H301" s="384"/>
      <c r="I301" s="384"/>
      <c r="J301" s="384"/>
      <c r="K301" s="384"/>
      <c r="L301" s="384"/>
      <c r="M301" s="384"/>
      <c r="N301" s="384"/>
      <c r="O301" s="384"/>
      <c r="P301" s="384"/>
      <c r="Q301" s="384"/>
      <c r="R301" s="384"/>
      <c r="S301" s="384"/>
      <c r="T301" s="384"/>
      <c r="U301" s="384"/>
      <c r="V301" s="384"/>
      <c r="W301" s="384"/>
      <c r="X301" s="384"/>
      <c r="Y301" s="384"/>
      <c r="Z301" s="384"/>
      <c r="AA301" s="384"/>
      <c r="AB301" s="384"/>
      <c r="AC301" s="384"/>
      <c r="AD301" s="384"/>
      <c r="AE301" s="384"/>
      <c r="AF301" s="384"/>
      <c r="AG301" s="384"/>
      <c r="AH301" s="384"/>
      <c r="AI301" s="384"/>
      <c r="AJ301" s="384"/>
      <c r="AK301" s="384"/>
      <c r="AL301" s="384"/>
      <c r="AM301" s="384"/>
      <c r="AN301" s="384"/>
      <c r="AO301" s="384"/>
      <c r="AP301" s="384"/>
      <c r="AQ301" s="384"/>
      <c r="AR301" s="384"/>
      <c r="AS301" s="384"/>
      <c r="AT301" s="384"/>
      <c r="AU301" s="384"/>
      <c r="AV301" s="384"/>
      <c r="AW301" s="384"/>
      <c r="AX301" s="384"/>
      <c r="AY301" s="384"/>
      <c r="AZ301" s="384"/>
      <c r="BA301" s="384"/>
      <c r="BB301" s="384"/>
      <c r="BC301" s="384"/>
      <c r="BD301" s="384"/>
      <c r="BE301" s="384"/>
    </row>
    <row r="302" spans="1:57">
      <c r="A302" s="384"/>
      <c r="B302" s="384"/>
      <c r="C302" s="384"/>
      <c r="D302" s="384"/>
      <c r="E302" s="384"/>
      <c r="F302" s="384"/>
      <c r="G302" s="384"/>
      <c r="H302" s="384"/>
      <c r="I302" s="384"/>
      <c r="J302" s="384"/>
      <c r="K302" s="384"/>
      <c r="L302" s="384"/>
      <c r="M302" s="384"/>
      <c r="N302" s="384"/>
      <c r="O302" s="384"/>
      <c r="P302" s="384"/>
      <c r="Q302" s="384"/>
      <c r="R302" s="384"/>
      <c r="S302" s="384"/>
      <c r="T302" s="384"/>
      <c r="U302" s="384"/>
      <c r="V302" s="384"/>
      <c r="W302" s="384"/>
      <c r="X302" s="384"/>
      <c r="Y302" s="384"/>
      <c r="Z302" s="384"/>
      <c r="AA302" s="384"/>
      <c r="AB302" s="384"/>
      <c r="AC302" s="384"/>
      <c r="AD302" s="384"/>
      <c r="AE302" s="384"/>
      <c r="AF302" s="384"/>
      <c r="AG302" s="384"/>
      <c r="AH302" s="384"/>
      <c r="AI302" s="384"/>
      <c r="AJ302" s="384"/>
      <c r="AK302" s="384"/>
      <c r="AL302" s="384"/>
      <c r="AM302" s="384"/>
      <c r="AN302" s="384"/>
      <c r="AO302" s="384"/>
      <c r="AP302" s="384"/>
      <c r="AQ302" s="384"/>
      <c r="AR302" s="384"/>
      <c r="AS302" s="384"/>
      <c r="AT302" s="384"/>
      <c r="AU302" s="384"/>
      <c r="AV302" s="384"/>
      <c r="AW302" s="384"/>
      <c r="AX302" s="384"/>
      <c r="AY302" s="384"/>
      <c r="AZ302" s="384"/>
      <c r="BA302" s="384"/>
      <c r="BB302" s="384"/>
      <c r="BC302" s="384"/>
      <c r="BD302" s="384"/>
      <c r="BE302" s="384"/>
    </row>
    <row r="303" spans="1:57">
      <c r="A303" s="384"/>
      <c r="B303" s="384"/>
      <c r="C303" s="384"/>
      <c r="D303" s="384"/>
      <c r="E303" s="384"/>
      <c r="F303" s="384"/>
      <c r="G303" s="384"/>
      <c r="H303" s="384"/>
      <c r="I303" s="384"/>
      <c r="J303" s="384"/>
      <c r="K303" s="384"/>
      <c r="L303" s="384"/>
      <c r="M303" s="384"/>
      <c r="N303" s="384"/>
      <c r="O303" s="384"/>
      <c r="P303" s="384"/>
      <c r="Q303" s="384"/>
      <c r="R303" s="384"/>
      <c r="S303" s="384"/>
      <c r="T303" s="384"/>
      <c r="U303" s="384"/>
      <c r="V303" s="384"/>
      <c r="W303" s="384"/>
      <c r="X303" s="384"/>
      <c r="Y303" s="384"/>
      <c r="Z303" s="384"/>
      <c r="AA303" s="384"/>
      <c r="AB303" s="384"/>
      <c r="AC303" s="384"/>
      <c r="AD303" s="384"/>
      <c r="AE303" s="384"/>
      <c r="AF303" s="384"/>
      <c r="AG303" s="384"/>
      <c r="AH303" s="384"/>
      <c r="AI303" s="384"/>
      <c r="AJ303" s="384"/>
      <c r="AK303" s="384"/>
      <c r="AL303" s="384"/>
      <c r="AM303" s="384"/>
      <c r="AN303" s="384"/>
      <c r="AO303" s="384"/>
      <c r="AP303" s="384"/>
      <c r="AQ303" s="384"/>
      <c r="AR303" s="384"/>
      <c r="AS303" s="384"/>
      <c r="AT303" s="384"/>
      <c r="AU303" s="384"/>
      <c r="AV303" s="384"/>
      <c r="AW303" s="384"/>
      <c r="AX303" s="384"/>
      <c r="AY303" s="384"/>
      <c r="AZ303" s="384"/>
      <c r="BA303" s="384"/>
      <c r="BB303" s="384"/>
      <c r="BC303" s="384"/>
      <c r="BD303" s="384"/>
      <c r="BE303" s="384"/>
    </row>
    <row r="304" spans="1:57">
      <c r="A304" s="384"/>
      <c r="B304" s="384"/>
      <c r="C304" s="384"/>
      <c r="D304" s="384"/>
      <c r="E304" s="384"/>
      <c r="F304" s="384"/>
      <c r="G304" s="384"/>
      <c r="H304" s="384"/>
      <c r="I304" s="384"/>
      <c r="J304" s="384"/>
      <c r="K304" s="384"/>
      <c r="L304" s="384"/>
      <c r="M304" s="384"/>
      <c r="N304" s="384"/>
      <c r="O304" s="384"/>
      <c r="P304" s="384"/>
      <c r="Q304" s="384"/>
      <c r="R304" s="384"/>
      <c r="S304" s="384"/>
      <c r="T304" s="384"/>
      <c r="U304" s="384"/>
      <c r="V304" s="384"/>
      <c r="W304" s="384"/>
      <c r="X304" s="384"/>
      <c r="Y304" s="384"/>
      <c r="Z304" s="384"/>
      <c r="AA304" s="384"/>
      <c r="AB304" s="384"/>
      <c r="AC304" s="384"/>
      <c r="AD304" s="384"/>
      <c r="AE304" s="384"/>
      <c r="AF304" s="384"/>
      <c r="AG304" s="384"/>
      <c r="AH304" s="384"/>
      <c r="AI304" s="384"/>
      <c r="AJ304" s="384"/>
      <c r="AK304" s="384"/>
      <c r="AL304" s="384"/>
      <c r="AM304" s="384"/>
      <c r="AN304" s="384"/>
      <c r="AO304" s="384"/>
      <c r="AP304" s="384"/>
      <c r="AQ304" s="384"/>
      <c r="AR304" s="384"/>
      <c r="AS304" s="384"/>
      <c r="AT304" s="384"/>
      <c r="AU304" s="384"/>
      <c r="AV304" s="384"/>
      <c r="AW304" s="384"/>
      <c r="AX304" s="384"/>
      <c r="AY304" s="384"/>
      <c r="AZ304" s="384"/>
      <c r="BA304" s="384"/>
      <c r="BB304" s="384"/>
      <c r="BC304" s="384"/>
      <c r="BD304" s="384"/>
      <c r="BE304" s="384"/>
    </row>
    <row r="305" spans="1:57">
      <c r="A305" s="384"/>
      <c r="B305" s="384"/>
      <c r="C305" s="384"/>
      <c r="D305" s="384"/>
      <c r="E305" s="384"/>
      <c r="F305" s="384"/>
      <c r="G305" s="384"/>
      <c r="H305" s="384"/>
      <c r="I305" s="384"/>
      <c r="J305" s="384"/>
      <c r="K305" s="384"/>
      <c r="L305" s="384"/>
      <c r="M305" s="384"/>
      <c r="N305" s="384"/>
      <c r="O305" s="384"/>
      <c r="P305" s="384"/>
      <c r="Q305" s="384"/>
      <c r="R305" s="384"/>
      <c r="S305" s="384"/>
      <c r="T305" s="384"/>
      <c r="U305" s="384"/>
      <c r="V305" s="384"/>
      <c r="W305" s="384"/>
      <c r="X305" s="384"/>
      <c r="Y305" s="384"/>
      <c r="Z305" s="384"/>
      <c r="AA305" s="384"/>
      <c r="AB305" s="384"/>
      <c r="AC305" s="384"/>
      <c r="AD305" s="384"/>
      <c r="AE305" s="384"/>
      <c r="AF305" s="384"/>
      <c r="AG305" s="384"/>
      <c r="AH305" s="384"/>
      <c r="AI305" s="384"/>
      <c r="AJ305" s="384"/>
      <c r="AK305" s="384"/>
      <c r="AL305" s="384"/>
      <c r="AM305" s="384"/>
      <c r="AN305" s="384"/>
      <c r="AO305" s="384"/>
      <c r="AP305" s="384"/>
      <c r="AQ305" s="384"/>
      <c r="AR305" s="384"/>
      <c r="AS305" s="384"/>
      <c r="AT305" s="384"/>
      <c r="AU305" s="384"/>
      <c r="AV305" s="384"/>
      <c r="AW305" s="384"/>
      <c r="AX305" s="384"/>
      <c r="AY305" s="384"/>
      <c r="AZ305" s="384"/>
      <c r="BA305" s="384"/>
      <c r="BB305" s="384"/>
      <c r="BC305" s="384"/>
      <c r="BD305" s="384"/>
      <c r="BE305" s="384"/>
    </row>
    <row r="306" spans="1:57">
      <c r="A306" s="384"/>
      <c r="B306" s="384"/>
      <c r="C306" s="384"/>
      <c r="D306" s="384"/>
      <c r="E306" s="384"/>
      <c r="F306" s="384"/>
      <c r="G306" s="384"/>
      <c r="H306" s="384"/>
      <c r="I306" s="384"/>
      <c r="J306" s="384"/>
      <c r="K306" s="384"/>
      <c r="L306" s="384"/>
      <c r="M306" s="384"/>
      <c r="N306" s="384"/>
      <c r="O306" s="384"/>
      <c r="P306" s="384"/>
      <c r="Q306" s="384"/>
      <c r="R306" s="384"/>
      <c r="S306" s="384"/>
      <c r="T306" s="384"/>
      <c r="U306" s="384"/>
      <c r="V306" s="384"/>
      <c r="W306" s="384"/>
      <c r="X306" s="384"/>
      <c r="Y306" s="384"/>
      <c r="Z306" s="384"/>
      <c r="AA306" s="384"/>
      <c r="AB306" s="384"/>
      <c r="AC306" s="384"/>
      <c r="AD306" s="384"/>
      <c r="AE306" s="384"/>
      <c r="AF306" s="384"/>
      <c r="AG306" s="384"/>
      <c r="AH306" s="384"/>
      <c r="AI306" s="384"/>
      <c r="AJ306" s="384"/>
      <c r="AK306" s="384"/>
      <c r="AL306" s="384"/>
      <c r="AM306" s="384"/>
      <c r="AN306" s="384"/>
      <c r="AO306" s="384"/>
      <c r="AP306" s="384"/>
      <c r="AQ306" s="384"/>
      <c r="AR306" s="384"/>
      <c r="AS306" s="384"/>
      <c r="AT306" s="384"/>
      <c r="AU306" s="384"/>
      <c r="AV306" s="384"/>
      <c r="AW306" s="384"/>
      <c r="AX306" s="384"/>
      <c r="AY306" s="384"/>
      <c r="AZ306" s="384"/>
      <c r="BA306" s="384"/>
      <c r="BB306" s="384"/>
      <c r="BC306" s="384"/>
      <c r="BD306" s="384"/>
      <c r="BE306" s="384"/>
    </row>
    <row r="307" spans="1:57">
      <c r="A307" s="384"/>
      <c r="B307" s="384"/>
      <c r="C307" s="384"/>
      <c r="D307" s="384"/>
      <c r="E307" s="384"/>
      <c r="F307" s="384"/>
      <c r="G307" s="384"/>
      <c r="H307" s="384"/>
      <c r="I307" s="384"/>
      <c r="J307" s="384"/>
      <c r="K307" s="384"/>
      <c r="L307" s="384"/>
      <c r="M307" s="384"/>
      <c r="N307" s="384"/>
      <c r="O307" s="384"/>
      <c r="P307" s="384"/>
      <c r="Q307" s="384"/>
      <c r="R307" s="384"/>
      <c r="S307" s="384"/>
      <c r="T307" s="384"/>
      <c r="U307" s="384"/>
      <c r="V307" s="384"/>
      <c r="W307" s="384"/>
      <c r="X307" s="384"/>
      <c r="Y307" s="384"/>
      <c r="Z307" s="384"/>
      <c r="AA307" s="384"/>
      <c r="AB307" s="384"/>
      <c r="AC307" s="384"/>
      <c r="AD307" s="384"/>
      <c r="AE307" s="384"/>
      <c r="AF307" s="384"/>
      <c r="AG307" s="384"/>
      <c r="AH307" s="384"/>
      <c r="AI307" s="384"/>
      <c r="AJ307" s="384"/>
      <c r="AK307" s="384"/>
      <c r="AL307" s="384"/>
      <c r="AM307" s="384"/>
      <c r="AN307" s="384"/>
      <c r="AO307" s="384"/>
      <c r="AP307" s="384"/>
      <c r="AQ307" s="384"/>
      <c r="AR307" s="384"/>
      <c r="AS307" s="384"/>
      <c r="AT307" s="384"/>
      <c r="AU307" s="384"/>
      <c r="AV307" s="384"/>
      <c r="AW307" s="384"/>
      <c r="AX307" s="384"/>
      <c r="AY307" s="384"/>
      <c r="AZ307" s="384"/>
      <c r="BA307" s="384"/>
      <c r="BB307" s="384"/>
      <c r="BC307" s="384"/>
      <c r="BD307" s="384"/>
      <c r="BE307" s="384"/>
    </row>
    <row r="308" spans="1:57">
      <c r="A308" s="384"/>
      <c r="B308" s="384"/>
      <c r="C308" s="384"/>
      <c r="D308" s="384"/>
      <c r="E308" s="384"/>
      <c r="F308" s="384"/>
      <c r="G308" s="384"/>
      <c r="H308" s="384"/>
      <c r="I308" s="384"/>
      <c r="J308" s="384"/>
      <c r="K308" s="384"/>
      <c r="L308" s="384"/>
      <c r="M308" s="384"/>
      <c r="N308" s="384"/>
      <c r="O308" s="384"/>
      <c r="P308" s="384"/>
      <c r="Q308" s="384"/>
      <c r="R308" s="384"/>
      <c r="S308" s="384"/>
      <c r="T308" s="384"/>
      <c r="U308" s="384"/>
      <c r="V308" s="384"/>
      <c r="W308" s="384"/>
      <c r="X308" s="384"/>
      <c r="Y308" s="384"/>
      <c r="Z308" s="384"/>
      <c r="AA308" s="384"/>
      <c r="AB308" s="384"/>
      <c r="AC308" s="384"/>
      <c r="AD308" s="384"/>
      <c r="AE308" s="384"/>
      <c r="AF308" s="384"/>
      <c r="AG308" s="384"/>
      <c r="AH308" s="384"/>
      <c r="AI308" s="384"/>
      <c r="AJ308" s="384"/>
      <c r="AK308" s="384"/>
      <c r="AL308" s="384"/>
      <c r="AM308" s="384"/>
      <c r="AN308" s="384"/>
      <c r="AO308" s="384"/>
      <c r="AP308" s="384"/>
      <c r="AQ308" s="384"/>
      <c r="AR308" s="384"/>
      <c r="AS308" s="384"/>
      <c r="AT308" s="384"/>
      <c r="AU308" s="384"/>
      <c r="AV308" s="384"/>
      <c r="AW308" s="384"/>
      <c r="AX308" s="384"/>
      <c r="AY308" s="384"/>
      <c r="AZ308" s="384"/>
      <c r="BA308" s="384"/>
      <c r="BB308" s="384"/>
      <c r="BC308" s="384"/>
      <c r="BD308" s="384"/>
      <c r="BE308" s="384"/>
    </row>
    <row r="309" spans="1:57">
      <c r="A309" s="384"/>
      <c r="B309" s="384"/>
      <c r="C309" s="384"/>
      <c r="D309" s="384"/>
      <c r="E309" s="384"/>
      <c r="F309" s="384"/>
      <c r="G309" s="384"/>
      <c r="H309" s="384"/>
      <c r="I309" s="384"/>
      <c r="J309" s="384"/>
      <c r="K309" s="384"/>
      <c r="L309" s="384"/>
      <c r="M309" s="384"/>
      <c r="N309" s="384"/>
      <c r="O309" s="384"/>
      <c r="P309" s="384"/>
      <c r="Q309" s="384"/>
      <c r="R309" s="384"/>
      <c r="S309" s="384"/>
      <c r="T309" s="384"/>
      <c r="U309" s="384"/>
      <c r="V309" s="384"/>
      <c r="W309" s="384"/>
      <c r="X309" s="384"/>
      <c r="Y309" s="384"/>
      <c r="Z309" s="384"/>
      <c r="AA309" s="384"/>
      <c r="AB309" s="384"/>
      <c r="AC309" s="384"/>
      <c r="AD309" s="384"/>
      <c r="AE309" s="384"/>
      <c r="AF309" s="384"/>
      <c r="AG309" s="384"/>
      <c r="AH309" s="384"/>
      <c r="AI309" s="384"/>
      <c r="AJ309" s="384"/>
      <c r="AK309" s="384"/>
      <c r="AL309" s="384"/>
      <c r="AM309" s="384"/>
      <c r="AN309" s="384"/>
      <c r="AO309" s="384"/>
      <c r="AP309" s="384"/>
      <c r="AQ309" s="384"/>
      <c r="AR309" s="384"/>
      <c r="AS309" s="384"/>
      <c r="AT309" s="384"/>
      <c r="AU309" s="384"/>
      <c r="AV309" s="384"/>
      <c r="AW309" s="384"/>
      <c r="AX309" s="384"/>
      <c r="AY309" s="384"/>
      <c r="AZ309" s="384"/>
      <c r="BA309" s="384"/>
      <c r="BB309" s="384"/>
      <c r="BC309" s="384"/>
      <c r="BD309" s="384"/>
      <c r="BE309" s="384"/>
    </row>
    <row r="310" spans="1:57">
      <c r="A310" s="384"/>
      <c r="B310" s="384"/>
      <c r="C310" s="384"/>
      <c r="D310" s="384"/>
      <c r="E310" s="384"/>
      <c r="F310" s="384"/>
      <c r="G310" s="384"/>
      <c r="H310" s="384"/>
      <c r="I310" s="384"/>
      <c r="J310" s="384"/>
      <c r="K310" s="384"/>
      <c r="L310" s="384"/>
      <c r="M310" s="384"/>
      <c r="N310" s="384"/>
      <c r="O310" s="384"/>
      <c r="P310" s="384"/>
      <c r="Q310" s="384"/>
      <c r="R310" s="384"/>
      <c r="S310" s="384"/>
      <c r="T310" s="384"/>
      <c r="U310" s="384"/>
      <c r="V310" s="384"/>
      <c r="W310" s="384"/>
      <c r="X310" s="384"/>
      <c r="Y310" s="384"/>
      <c r="Z310" s="384"/>
      <c r="AA310" s="384"/>
      <c r="AB310" s="384"/>
      <c r="AC310" s="384"/>
      <c r="AD310" s="384"/>
      <c r="AE310" s="384"/>
      <c r="AF310" s="384"/>
      <c r="AG310" s="384"/>
      <c r="AH310" s="384"/>
      <c r="AI310" s="384"/>
      <c r="AJ310" s="384"/>
      <c r="AK310" s="384"/>
      <c r="AL310" s="384"/>
      <c r="AM310" s="384"/>
      <c r="AN310" s="384"/>
      <c r="AO310" s="384"/>
      <c r="AP310" s="384"/>
      <c r="AQ310" s="384"/>
      <c r="AR310" s="384"/>
      <c r="AS310" s="384"/>
      <c r="AT310" s="384"/>
      <c r="AU310" s="384"/>
      <c r="AV310" s="384"/>
      <c r="AW310" s="384"/>
      <c r="AX310" s="384"/>
      <c r="AY310" s="384"/>
      <c r="AZ310" s="384"/>
      <c r="BA310" s="384"/>
      <c r="BB310" s="384"/>
      <c r="BC310" s="384"/>
      <c r="BD310" s="384"/>
      <c r="BE310" s="384"/>
    </row>
    <row r="311" spans="1:57">
      <c r="A311" s="384"/>
      <c r="B311" s="384"/>
      <c r="C311" s="384"/>
      <c r="D311" s="384"/>
      <c r="E311" s="384"/>
      <c r="F311" s="384"/>
      <c r="G311" s="384"/>
      <c r="H311" s="384"/>
      <c r="I311" s="384"/>
      <c r="J311" s="384"/>
      <c r="K311" s="384"/>
      <c r="L311" s="384"/>
      <c r="M311" s="384"/>
      <c r="N311" s="384"/>
      <c r="O311" s="384"/>
      <c r="P311" s="384"/>
      <c r="Q311" s="384"/>
      <c r="R311" s="384"/>
      <c r="S311" s="384"/>
      <c r="T311" s="384"/>
      <c r="U311" s="384"/>
      <c r="V311" s="384"/>
      <c r="W311" s="384"/>
      <c r="X311" s="384"/>
      <c r="Y311" s="384"/>
      <c r="Z311" s="384"/>
      <c r="AA311" s="384"/>
      <c r="AB311" s="384"/>
      <c r="AC311" s="384"/>
      <c r="AD311" s="384"/>
      <c r="AE311" s="384"/>
      <c r="AF311" s="384"/>
      <c r="AG311" s="384"/>
      <c r="AH311" s="384"/>
      <c r="AI311" s="384"/>
      <c r="AJ311" s="384"/>
      <c r="AK311" s="384"/>
      <c r="AL311" s="384"/>
      <c r="AM311" s="384"/>
      <c r="AN311" s="384"/>
      <c r="AO311" s="384"/>
      <c r="AP311" s="384"/>
      <c r="AQ311" s="384"/>
      <c r="AR311" s="384"/>
      <c r="AS311" s="384"/>
      <c r="AT311" s="384"/>
      <c r="AU311" s="384"/>
      <c r="AV311" s="384"/>
      <c r="AW311" s="384"/>
      <c r="AX311" s="384"/>
      <c r="AY311" s="384"/>
      <c r="AZ311" s="384"/>
      <c r="BA311" s="384"/>
      <c r="BB311" s="384"/>
      <c r="BC311" s="384"/>
      <c r="BD311" s="384"/>
      <c r="BE311" s="384"/>
    </row>
    <row r="312" spans="1:57">
      <c r="A312" s="384"/>
      <c r="B312" s="384"/>
      <c r="C312" s="384"/>
      <c r="D312" s="384"/>
      <c r="E312" s="384"/>
      <c r="F312" s="384"/>
      <c r="G312" s="384"/>
      <c r="H312" s="384"/>
      <c r="I312" s="384"/>
      <c r="J312" s="384"/>
      <c r="K312" s="384"/>
      <c r="L312" s="384"/>
      <c r="M312" s="384"/>
      <c r="N312" s="384"/>
      <c r="O312" s="384"/>
      <c r="P312" s="384"/>
      <c r="Q312" s="384"/>
      <c r="R312" s="384"/>
      <c r="S312" s="384"/>
      <c r="T312" s="384"/>
      <c r="U312" s="384"/>
      <c r="V312" s="384"/>
      <c r="W312" s="384"/>
      <c r="X312" s="384"/>
      <c r="Y312" s="384"/>
      <c r="Z312" s="384"/>
      <c r="AA312" s="384"/>
      <c r="AB312" s="384"/>
      <c r="AC312" s="384"/>
      <c r="AD312" s="384"/>
      <c r="AE312" s="384"/>
      <c r="AF312" s="384"/>
      <c r="AG312" s="384"/>
      <c r="AH312" s="384"/>
      <c r="AI312" s="384"/>
      <c r="AJ312" s="384"/>
      <c r="AK312" s="384"/>
      <c r="AL312" s="384"/>
      <c r="AM312" s="384"/>
      <c r="AN312" s="384"/>
      <c r="AO312" s="384"/>
      <c r="AP312" s="384"/>
      <c r="AQ312" s="384"/>
      <c r="AR312" s="384"/>
      <c r="AS312" s="384"/>
      <c r="AT312" s="384"/>
      <c r="AU312" s="384"/>
      <c r="AV312" s="384"/>
      <c r="AW312" s="384"/>
      <c r="AX312" s="384"/>
      <c r="AY312" s="384"/>
      <c r="AZ312" s="384"/>
      <c r="BA312" s="384"/>
      <c r="BB312" s="384"/>
      <c r="BC312" s="384"/>
      <c r="BD312" s="384"/>
      <c r="BE312" s="384"/>
    </row>
    <row r="313" spans="1:57">
      <c r="A313" s="384"/>
      <c r="B313" s="384"/>
      <c r="C313" s="384"/>
      <c r="D313" s="384"/>
      <c r="E313" s="384"/>
      <c r="F313" s="384"/>
      <c r="G313" s="384"/>
      <c r="H313" s="384"/>
      <c r="I313" s="384"/>
      <c r="J313" s="384"/>
      <c r="K313" s="384"/>
      <c r="L313" s="384"/>
      <c r="M313" s="384"/>
      <c r="N313" s="384"/>
      <c r="O313" s="384"/>
      <c r="P313" s="384"/>
      <c r="Q313" s="384"/>
      <c r="R313" s="384"/>
      <c r="S313" s="384"/>
      <c r="T313" s="384"/>
      <c r="U313" s="384"/>
      <c r="V313" s="384"/>
      <c r="W313" s="384"/>
      <c r="X313" s="384"/>
      <c r="Y313" s="384"/>
      <c r="Z313" s="384"/>
      <c r="AA313" s="384"/>
      <c r="AB313" s="384"/>
      <c r="AC313" s="384"/>
      <c r="AD313" s="384"/>
      <c r="AE313" s="384"/>
      <c r="AF313" s="384"/>
      <c r="AG313" s="384"/>
      <c r="AH313" s="384"/>
      <c r="AI313" s="384"/>
      <c r="AJ313" s="384"/>
      <c r="AK313" s="384"/>
      <c r="AL313" s="384"/>
      <c r="AM313" s="384"/>
      <c r="AN313" s="384"/>
      <c r="AO313" s="384"/>
      <c r="AP313" s="384"/>
      <c r="AQ313" s="384"/>
      <c r="AR313" s="384"/>
      <c r="AS313" s="384"/>
      <c r="AT313" s="384"/>
      <c r="AU313" s="384"/>
      <c r="AV313" s="384"/>
      <c r="AW313" s="384"/>
      <c r="AX313" s="384"/>
      <c r="AY313" s="384"/>
      <c r="AZ313" s="384"/>
      <c r="BA313" s="384"/>
      <c r="BB313" s="384"/>
      <c r="BC313" s="384"/>
      <c r="BD313" s="384"/>
      <c r="BE313" s="384"/>
    </row>
    <row r="314" spans="1:57">
      <c r="A314" s="384"/>
      <c r="B314" s="384"/>
      <c r="C314" s="384"/>
      <c r="D314" s="384"/>
      <c r="E314" s="384"/>
      <c r="F314" s="384"/>
      <c r="G314" s="384"/>
      <c r="H314" s="384"/>
      <c r="I314" s="384"/>
      <c r="J314" s="384"/>
      <c r="K314" s="384"/>
      <c r="L314" s="384"/>
      <c r="M314" s="384"/>
      <c r="N314" s="384"/>
      <c r="O314" s="384"/>
      <c r="P314" s="384"/>
      <c r="Q314" s="384"/>
      <c r="R314" s="384"/>
      <c r="S314" s="384"/>
      <c r="T314" s="384"/>
      <c r="U314" s="384"/>
      <c r="V314" s="384"/>
      <c r="W314" s="384"/>
      <c r="X314" s="384"/>
      <c r="Y314" s="384"/>
      <c r="Z314" s="384"/>
      <c r="AA314" s="384"/>
      <c r="AB314" s="384"/>
      <c r="AC314" s="384"/>
      <c r="AD314" s="384"/>
      <c r="AE314" s="384"/>
      <c r="AF314" s="384"/>
      <c r="AG314" s="384"/>
      <c r="AH314" s="384"/>
      <c r="AI314" s="384"/>
      <c r="AJ314" s="384"/>
      <c r="AK314" s="384"/>
      <c r="AL314" s="384"/>
      <c r="AM314" s="384"/>
      <c r="AN314" s="384"/>
      <c r="AO314" s="384"/>
      <c r="AP314" s="384"/>
      <c r="AQ314" s="384"/>
      <c r="AR314" s="384"/>
      <c r="AS314" s="384"/>
      <c r="AT314" s="384"/>
      <c r="AU314" s="384"/>
      <c r="AV314" s="384"/>
      <c r="AW314" s="384"/>
      <c r="AX314" s="384"/>
      <c r="AY314" s="384"/>
      <c r="AZ314" s="384"/>
      <c r="BA314" s="384"/>
      <c r="BB314" s="384"/>
      <c r="BC314" s="384"/>
      <c r="BD314" s="384"/>
      <c r="BE314" s="384"/>
    </row>
    <row r="315" spans="1:57">
      <c r="A315" s="384"/>
      <c r="B315" s="384"/>
      <c r="C315" s="384"/>
      <c r="D315" s="384"/>
      <c r="E315" s="384"/>
      <c r="F315" s="384"/>
      <c r="G315" s="384"/>
      <c r="H315" s="384"/>
      <c r="I315" s="384"/>
      <c r="J315" s="384"/>
      <c r="K315" s="384"/>
      <c r="L315" s="384"/>
      <c r="M315" s="384"/>
      <c r="N315" s="384"/>
      <c r="O315" s="384"/>
      <c r="P315" s="384"/>
      <c r="Q315" s="384"/>
      <c r="R315" s="384"/>
      <c r="S315" s="384"/>
      <c r="T315" s="384"/>
      <c r="U315" s="384"/>
      <c r="V315" s="384"/>
      <c r="W315" s="384"/>
      <c r="X315" s="384"/>
      <c r="Y315" s="384"/>
      <c r="Z315" s="384"/>
      <c r="AA315" s="384"/>
      <c r="AB315" s="384"/>
      <c r="AC315" s="384"/>
      <c r="AD315" s="384"/>
      <c r="AE315" s="384"/>
      <c r="AF315" s="384"/>
      <c r="AG315" s="384"/>
      <c r="AH315" s="384"/>
      <c r="AI315" s="384"/>
      <c r="AJ315" s="384"/>
      <c r="AK315" s="384"/>
      <c r="AL315" s="384"/>
      <c r="AM315" s="384"/>
      <c r="AN315" s="384"/>
      <c r="AO315" s="384"/>
      <c r="AP315" s="384"/>
      <c r="AQ315" s="384"/>
      <c r="AR315" s="384"/>
      <c r="AS315" s="384"/>
      <c r="AT315" s="384"/>
      <c r="AU315" s="384"/>
      <c r="AV315" s="384"/>
      <c r="AW315" s="384"/>
      <c r="AX315" s="384"/>
      <c r="AY315" s="384"/>
      <c r="AZ315" s="384"/>
      <c r="BA315" s="384"/>
      <c r="BB315" s="384"/>
      <c r="BC315" s="384"/>
      <c r="BD315" s="384"/>
      <c r="BE315" s="384"/>
    </row>
    <row r="316" spans="1:57">
      <c r="A316" s="384"/>
      <c r="B316" s="384"/>
      <c r="C316" s="384"/>
      <c r="D316" s="384"/>
      <c r="E316" s="384"/>
      <c r="F316" s="384"/>
      <c r="G316" s="384"/>
      <c r="H316" s="384"/>
      <c r="I316" s="384"/>
      <c r="J316" s="384"/>
      <c r="K316" s="384"/>
      <c r="L316" s="384"/>
      <c r="M316" s="384"/>
      <c r="N316" s="384"/>
      <c r="O316" s="384"/>
      <c r="P316" s="384"/>
      <c r="Q316" s="384"/>
      <c r="R316" s="384"/>
      <c r="S316" s="384"/>
      <c r="T316" s="384"/>
      <c r="U316" s="384"/>
      <c r="V316" s="384"/>
      <c r="W316" s="384"/>
      <c r="X316" s="384"/>
      <c r="Y316" s="384"/>
      <c r="Z316" s="384"/>
      <c r="AA316" s="384"/>
      <c r="AB316" s="384"/>
      <c r="AC316" s="384"/>
      <c r="AD316" s="384"/>
      <c r="AE316" s="384"/>
      <c r="AF316" s="384"/>
      <c r="AG316" s="384"/>
      <c r="AH316" s="384"/>
      <c r="AI316" s="384"/>
      <c r="AJ316" s="384"/>
      <c r="AK316" s="384"/>
      <c r="AL316" s="384"/>
      <c r="AM316" s="384"/>
      <c r="AN316" s="384"/>
      <c r="AO316" s="384"/>
      <c r="AP316" s="384"/>
      <c r="AQ316" s="384"/>
      <c r="AR316" s="384"/>
      <c r="AS316" s="384"/>
      <c r="AT316" s="384"/>
      <c r="AU316" s="384"/>
      <c r="AV316" s="384"/>
      <c r="AW316" s="384"/>
      <c r="AX316" s="384"/>
      <c r="AY316" s="384"/>
      <c r="AZ316" s="384"/>
      <c r="BA316" s="384"/>
      <c r="BB316" s="384"/>
      <c r="BC316" s="384"/>
      <c r="BD316" s="384"/>
      <c r="BE316" s="384"/>
    </row>
    <row r="317" spans="1:57">
      <c r="A317" s="384"/>
      <c r="B317" s="384"/>
      <c r="C317" s="384"/>
      <c r="D317" s="384"/>
      <c r="E317" s="384"/>
      <c r="F317" s="384"/>
      <c r="G317" s="384"/>
      <c r="H317" s="384"/>
      <c r="I317" s="384"/>
      <c r="J317" s="384"/>
      <c r="K317" s="384"/>
      <c r="L317" s="384"/>
      <c r="M317" s="384"/>
      <c r="N317" s="384"/>
      <c r="O317" s="384"/>
      <c r="P317" s="384"/>
      <c r="Q317" s="384"/>
      <c r="R317" s="384"/>
      <c r="S317" s="384"/>
      <c r="T317" s="384"/>
      <c r="U317" s="384"/>
      <c r="V317" s="384"/>
      <c r="W317" s="384"/>
      <c r="X317" s="384"/>
      <c r="Y317" s="384"/>
      <c r="Z317" s="384"/>
      <c r="AA317" s="384"/>
      <c r="AB317" s="384"/>
      <c r="AC317" s="384"/>
      <c r="AD317" s="384"/>
      <c r="AE317" s="384"/>
      <c r="AF317" s="384"/>
      <c r="AG317" s="384"/>
      <c r="AH317" s="384"/>
      <c r="AI317" s="384"/>
      <c r="AJ317" s="384"/>
      <c r="AK317" s="384"/>
      <c r="AL317" s="384"/>
      <c r="AM317" s="384"/>
      <c r="AN317" s="384"/>
      <c r="AO317" s="384"/>
      <c r="AP317" s="384"/>
      <c r="AQ317" s="384"/>
      <c r="AR317" s="384"/>
      <c r="AS317" s="384"/>
      <c r="AT317" s="384"/>
      <c r="AU317" s="384"/>
      <c r="AV317" s="384"/>
      <c r="AW317" s="384"/>
      <c r="AX317" s="384"/>
      <c r="AY317" s="384"/>
      <c r="AZ317" s="384"/>
      <c r="BA317" s="384"/>
      <c r="BB317" s="384"/>
      <c r="BC317" s="384"/>
      <c r="BD317" s="384"/>
      <c r="BE317" s="384"/>
    </row>
    <row r="318" spans="1:57">
      <c r="A318" s="384"/>
      <c r="B318" s="384"/>
      <c r="C318" s="384"/>
      <c r="D318" s="384"/>
      <c r="E318" s="384"/>
      <c r="F318" s="384"/>
      <c r="G318" s="384"/>
      <c r="H318" s="384"/>
      <c r="I318" s="384"/>
      <c r="J318" s="384"/>
      <c r="K318" s="384"/>
      <c r="L318" s="384"/>
      <c r="M318" s="384"/>
      <c r="N318" s="384"/>
      <c r="O318" s="384"/>
      <c r="P318" s="384"/>
      <c r="Q318" s="384"/>
      <c r="R318" s="384"/>
      <c r="S318" s="384"/>
      <c r="T318" s="384"/>
      <c r="U318" s="384"/>
      <c r="V318" s="384"/>
      <c r="W318" s="384"/>
      <c r="X318" s="384"/>
      <c r="Y318" s="384"/>
      <c r="Z318" s="384"/>
      <c r="AA318" s="384"/>
      <c r="AB318" s="384"/>
      <c r="AC318" s="384"/>
      <c r="AD318" s="384"/>
      <c r="AE318" s="384"/>
      <c r="AF318" s="384"/>
      <c r="AG318" s="384"/>
      <c r="AH318" s="384"/>
      <c r="AI318" s="384"/>
      <c r="AJ318" s="384"/>
      <c r="AK318" s="384"/>
      <c r="AL318" s="384"/>
      <c r="AM318" s="384"/>
      <c r="AN318" s="384"/>
      <c r="AO318" s="384"/>
      <c r="AP318" s="384"/>
      <c r="AQ318" s="384"/>
      <c r="AR318" s="384"/>
      <c r="AS318" s="384"/>
      <c r="AT318" s="384"/>
      <c r="AU318" s="384"/>
      <c r="AV318" s="384"/>
      <c r="AW318" s="384"/>
      <c r="AX318" s="384"/>
      <c r="AY318" s="384"/>
      <c r="AZ318" s="384"/>
      <c r="BA318" s="384"/>
      <c r="BB318" s="384"/>
      <c r="BC318" s="384"/>
      <c r="BD318" s="384"/>
      <c r="BE318" s="384"/>
    </row>
    <row r="319" spans="1:57">
      <c r="A319" s="384"/>
      <c r="B319" s="384"/>
      <c r="C319" s="384"/>
      <c r="D319" s="384"/>
      <c r="E319" s="384"/>
      <c r="F319" s="384"/>
      <c r="G319" s="384"/>
      <c r="H319" s="384"/>
      <c r="I319" s="384"/>
      <c r="J319" s="384"/>
      <c r="K319" s="384"/>
      <c r="L319" s="384"/>
      <c r="M319" s="384"/>
      <c r="N319" s="384"/>
      <c r="O319" s="384"/>
      <c r="P319" s="384"/>
      <c r="Q319" s="384"/>
      <c r="R319" s="384"/>
      <c r="S319" s="384"/>
      <c r="T319" s="384"/>
      <c r="U319" s="384"/>
      <c r="V319" s="384"/>
      <c r="W319" s="384"/>
      <c r="X319" s="384"/>
      <c r="Y319" s="384"/>
      <c r="Z319" s="384"/>
      <c r="AA319" s="384"/>
      <c r="AB319" s="384"/>
      <c r="AC319" s="384"/>
      <c r="AD319" s="384"/>
      <c r="AE319" s="384"/>
      <c r="AF319" s="384"/>
      <c r="AG319" s="384"/>
      <c r="AH319" s="384"/>
      <c r="AI319" s="384"/>
      <c r="AJ319" s="384"/>
      <c r="AK319" s="384"/>
      <c r="AL319" s="384"/>
      <c r="AM319" s="384"/>
      <c r="AN319" s="384"/>
      <c r="AO319" s="384"/>
      <c r="AP319" s="384"/>
      <c r="AQ319" s="384"/>
      <c r="AR319" s="384"/>
      <c r="AS319" s="384"/>
      <c r="AT319" s="384"/>
      <c r="AU319" s="384"/>
      <c r="AV319" s="384"/>
      <c r="AW319" s="384"/>
      <c r="AX319" s="384"/>
      <c r="AY319" s="384"/>
      <c r="AZ319" s="384"/>
      <c r="BA319" s="384"/>
      <c r="BB319" s="384"/>
      <c r="BC319" s="384"/>
      <c r="BD319" s="384"/>
      <c r="BE319" s="384"/>
    </row>
    <row r="320" spans="1:57">
      <c r="A320" s="384"/>
      <c r="B320" s="384"/>
      <c r="C320" s="384"/>
      <c r="D320" s="384"/>
      <c r="E320" s="384"/>
      <c r="F320" s="384"/>
      <c r="G320" s="384"/>
      <c r="H320" s="384"/>
      <c r="I320" s="384"/>
      <c r="J320" s="384"/>
      <c r="K320" s="384"/>
      <c r="L320" s="384"/>
      <c r="M320" s="384"/>
      <c r="N320" s="384"/>
      <c r="O320" s="384"/>
      <c r="P320" s="384"/>
      <c r="Q320" s="384"/>
      <c r="R320" s="384"/>
      <c r="S320" s="384"/>
      <c r="T320" s="384"/>
      <c r="U320" s="384"/>
      <c r="V320" s="384"/>
      <c r="W320" s="384"/>
      <c r="X320" s="384"/>
      <c r="Y320" s="384"/>
      <c r="Z320" s="384"/>
      <c r="AA320" s="384"/>
      <c r="AB320" s="384"/>
      <c r="AC320" s="384"/>
      <c r="AD320" s="384"/>
      <c r="AE320" s="384"/>
      <c r="AF320" s="384"/>
      <c r="AG320" s="384"/>
      <c r="AH320" s="384"/>
      <c r="AI320" s="384"/>
      <c r="AJ320" s="384"/>
      <c r="AK320" s="384"/>
      <c r="AL320" s="384"/>
      <c r="AM320" s="384"/>
      <c r="AN320" s="384"/>
      <c r="AO320" s="384"/>
      <c r="AP320" s="384"/>
      <c r="AQ320" s="384"/>
      <c r="AR320" s="384"/>
      <c r="AS320" s="384"/>
      <c r="AT320" s="384"/>
      <c r="AU320" s="384"/>
      <c r="AV320" s="384"/>
      <c r="AW320" s="384"/>
      <c r="AX320" s="384"/>
      <c r="AY320" s="384"/>
      <c r="AZ320" s="384"/>
      <c r="BA320" s="384"/>
      <c r="BB320" s="384"/>
      <c r="BC320" s="384"/>
      <c r="BD320" s="384"/>
      <c r="BE320" s="384"/>
    </row>
    <row r="321" spans="1:57">
      <c r="A321" s="384"/>
      <c r="B321" s="384"/>
      <c r="C321" s="384"/>
      <c r="D321" s="384"/>
      <c r="E321" s="384"/>
      <c r="F321" s="384"/>
      <c r="G321" s="384"/>
      <c r="H321" s="384"/>
      <c r="I321" s="384"/>
      <c r="J321" s="384"/>
      <c r="K321" s="384"/>
      <c r="L321" s="384"/>
      <c r="M321" s="384"/>
      <c r="N321" s="384"/>
      <c r="O321" s="384"/>
      <c r="P321" s="384"/>
      <c r="Q321" s="384"/>
      <c r="R321" s="384"/>
      <c r="S321" s="384"/>
      <c r="T321" s="384"/>
      <c r="U321" s="384"/>
      <c r="V321" s="384"/>
      <c r="W321" s="384"/>
      <c r="X321" s="384"/>
      <c r="Y321" s="384"/>
      <c r="Z321" s="384"/>
      <c r="AA321" s="384"/>
      <c r="AB321" s="384"/>
      <c r="AC321" s="384"/>
      <c r="AD321" s="384"/>
      <c r="AE321" s="384"/>
      <c r="AF321" s="384"/>
      <c r="AG321" s="384"/>
      <c r="AH321" s="384"/>
      <c r="AI321" s="384"/>
      <c r="AJ321" s="384"/>
      <c r="AK321" s="384"/>
      <c r="AL321" s="384"/>
      <c r="AM321" s="384"/>
      <c r="AN321" s="384"/>
      <c r="AO321" s="384"/>
      <c r="AP321" s="384"/>
      <c r="AQ321" s="384"/>
      <c r="AR321" s="384"/>
      <c r="AS321" s="384"/>
      <c r="AT321" s="384"/>
      <c r="AU321" s="384"/>
      <c r="AV321" s="384"/>
      <c r="AW321" s="384"/>
      <c r="AX321" s="384"/>
      <c r="AY321" s="384"/>
      <c r="AZ321" s="384"/>
      <c r="BA321" s="384"/>
      <c r="BB321" s="384"/>
      <c r="BC321" s="384"/>
      <c r="BD321" s="384"/>
      <c r="BE321" s="384"/>
    </row>
    <row r="322" spans="1:57">
      <c r="A322" s="384"/>
      <c r="B322" s="384"/>
      <c r="C322" s="384"/>
      <c r="D322" s="384"/>
      <c r="E322" s="384"/>
      <c r="F322" s="384"/>
      <c r="G322" s="384"/>
      <c r="H322" s="384"/>
      <c r="I322" s="384"/>
      <c r="J322" s="384"/>
      <c r="K322" s="384"/>
      <c r="L322" s="384"/>
      <c r="M322" s="384"/>
      <c r="N322" s="384"/>
      <c r="O322" s="384"/>
      <c r="P322" s="384"/>
      <c r="Q322" s="384"/>
      <c r="R322" s="384"/>
      <c r="S322" s="384"/>
      <c r="T322" s="384"/>
      <c r="U322" s="384"/>
      <c r="V322" s="384"/>
      <c r="W322" s="384"/>
      <c r="X322" s="384"/>
      <c r="Y322" s="384"/>
      <c r="Z322" s="384"/>
      <c r="AA322" s="384"/>
      <c r="AB322" s="384"/>
      <c r="AC322" s="384"/>
      <c r="AD322" s="384"/>
      <c r="AE322" s="384"/>
      <c r="AF322" s="384"/>
      <c r="AG322" s="384"/>
      <c r="AH322" s="384"/>
      <c r="AI322" s="384"/>
      <c r="AJ322" s="384"/>
      <c r="AK322" s="384"/>
      <c r="AL322" s="384"/>
      <c r="AM322" s="384"/>
      <c r="AN322" s="384"/>
      <c r="AO322" s="384"/>
      <c r="AP322" s="384"/>
      <c r="AQ322" s="384"/>
      <c r="AR322" s="384"/>
      <c r="AS322" s="384"/>
      <c r="AT322" s="384"/>
      <c r="AU322" s="384"/>
      <c r="AV322" s="384"/>
      <c r="AW322" s="384"/>
      <c r="AX322" s="384"/>
      <c r="AY322" s="384"/>
      <c r="AZ322" s="384"/>
      <c r="BA322" s="384"/>
      <c r="BB322" s="384"/>
      <c r="BC322" s="384"/>
      <c r="BD322" s="384"/>
      <c r="BE322" s="384"/>
    </row>
    <row r="323" spans="1:57">
      <c r="A323" s="384"/>
      <c r="B323" s="384"/>
      <c r="C323" s="384"/>
      <c r="D323" s="384"/>
      <c r="E323" s="384"/>
      <c r="F323" s="384"/>
      <c r="G323" s="384"/>
      <c r="H323" s="384"/>
      <c r="I323" s="384"/>
      <c r="J323" s="384"/>
      <c r="K323" s="384"/>
      <c r="L323" s="384"/>
      <c r="M323" s="384"/>
      <c r="N323" s="384"/>
      <c r="O323" s="384"/>
      <c r="P323" s="384"/>
      <c r="Q323" s="384"/>
      <c r="R323" s="384"/>
      <c r="S323" s="384"/>
      <c r="T323" s="384"/>
      <c r="U323" s="384"/>
      <c r="V323" s="384"/>
      <c r="W323" s="384"/>
      <c r="X323" s="384"/>
      <c r="Y323" s="384"/>
      <c r="Z323" s="384"/>
      <c r="AA323" s="384"/>
      <c r="AB323" s="384"/>
      <c r="AC323" s="384"/>
      <c r="AD323" s="384"/>
      <c r="AE323" s="384"/>
      <c r="AF323" s="384"/>
      <c r="AG323" s="384"/>
      <c r="AH323" s="384"/>
      <c r="AI323" s="384"/>
      <c r="AJ323" s="384"/>
      <c r="AK323" s="384"/>
      <c r="AL323" s="384"/>
      <c r="AM323" s="384"/>
      <c r="AN323" s="384"/>
      <c r="AO323" s="384"/>
      <c r="AP323" s="384"/>
      <c r="AQ323" s="384"/>
      <c r="AR323" s="384"/>
      <c r="AS323" s="384"/>
      <c r="AT323" s="384"/>
      <c r="AU323" s="384"/>
      <c r="AV323" s="384"/>
      <c r="AW323" s="384"/>
      <c r="AX323" s="384"/>
      <c r="AY323" s="384"/>
      <c r="AZ323" s="384"/>
      <c r="BA323" s="384"/>
      <c r="BB323" s="384"/>
      <c r="BC323" s="384"/>
      <c r="BD323" s="384"/>
      <c r="BE323" s="384"/>
    </row>
    <row r="324" spans="1:57">
      <c r="A324" s="384"/>
      <c r="B324" s="384"/>
      <c r="C324" s="384"/>
      <c r="D324" s="384"/>
      <c r="E324" s="384"/>
      <c r="F324" s="384"/>
      <c r="G324" s="384"/>
      <c r="H324" s="384"/>
      <c r="I324" s="384"/>
      <c r="J324" s="384"/>
      <c r="K324" s="384"/>
      <c r="L324" s="384"/>
      <c r="M324" s="384"/>
      <c r="N324" s="384"/>
      <c r="O324" s="384"/>
      <c r="P324" s="384"/>
      <c r="Q324" s="384"/>
      <c r="R324" s="384"/>
      <c r="S324" s="384"/>
      <c r="T324" s="384"/>
      <c r="U324" s="384"/>
      <c r="V324" s="384"/>
      <c r="W324" s="384"/>
      <c r="X324" s="384"/>
      <c r="Y324" s="384"/>
      <c r="Z324" s="384"/>
      <c r="AA324" s="384"/>
      <c r="AB324" s="384"/>
      <c r="AC324" s="384"/>
      <c r="AD324" s="384"/>
      <c r="AE324" s="384"/>
      <c r="AF324" s="384"/>
      <c r="AG324" s="384"/>
      <c r="AH324" s="384"/>
      <c r="AI324" s="384"/>
      <c r="AJ324" s="384"/>
      <c r="AK324" s="384"/>
      <c r="AL324" s="384"/>
      <c r="AM324" s="384"/>
      <c r="AN324" s="384"/>
      <c r="AO324" s="384"/>
      <c r="AP324" s="384"/>
      <c r="AQ324" s="384"/>
      <c r="AR324" s="384"/>
      <c r="AS324" s="384"/>
      <c r="AT324" s="384"/>
      <c r="AU324" s="384"/>
      <c r="AV324" s="384"/>
      <c r="AW324" s="384"/>
      <c r="AX324" s="384"/>
      <c r="AY324" s="384"/>
      <c r="AZ324" s="384"/>
      <c r="BA324" s="384"/>
      <c r="BB324" s="384"/>
      <c r="BC324" s="384"/>
      <c r="BD324" s="384"/>
      <c r="BE324" s="384"/>
    </row>
    <row r="325" spans="1:57">
      <c r="A325" s="384"/>
      <c r="B325" s="384"/>
      <c r="C325" s="384"/>
      <c r="D325" s="384"/>
      <c r="E325" s="384"/>
      <c r="F325" s="384"/>
      <c r="G325" s="384"/>
      <c r="H325" s="384"/>
      <c r="I325" s="384"/>
      <c r="J325" s="384"/>
      <c r="K325" s="384"/>
      <c r="L325" s="384"/>
      <c r="M325" s="384"/>
      <c r="N325" s="384"/>
      <c r="O325" s="384"/>
      <c r="P325" s="384"/>
      <c r="Q325" s="384"/>
      <c r="R325" s="384"/>
      <c r="S325" s="384"/>
      <c r="T325" s="384"/>
      <c r="U325" s="384"/>
      <c r="V325" s="384"/>
      <c r="W325" s="384"/>
      <c r="X325" s="384"/>
      <c r="Y325" s="384"/>
      <c r="Z325" s="384"/>
      <c r="AA325" s="384"/>
      <c r="AB325" s="384"/>
      <c r="AC325" s="384"/>
      <c r="AD325" s="384"/>
      <c r="AE325" s="384"/>
      <c r="AF325" s="384"/>
      <c r="AG325" s="384"/>
      <c r="AH325" s="384"/>
      <c r="AI325" s="384"/>
      <c r="AJ325" s="384"/>
      <c r="AK325" s="384"/>
      <c r="AL325" s="384"/>
      <c r="AM325" s="384"/>
      <c r="AN325" s="384"/>
      <c r="AO325" s="384"/>
      <c r="AP325" s="384"/>
      <c r="AQ325" s="384"/>
      <c r="AR325" s="384"/>
      <c r="AS325" s="384"/>
      <c r="AT325" s="384"/>
      <c r="AU325" s="384"/>
      <c r="AV325" s="384"/>
      <c r="AW325" s="384"/>
      <c r="AX325" s="384"/>
      <c r="AY325" s="384"/>
      <c r="AZ325" s="384"/>
      <c r="BA325" s="384"/>
      <c r="BB325" s="384"/>
      <c r="BC325" s="384"/>
      <c r="BD325" s="384"/>
      <c r="BE325" s="384"/>
    </row>
    <row r="326" spans="1:57">
      <c r="A326" s="384"/>
      <c r="B326" s="384"/>
      <c r="C326" s="384"/>
      <c r="D326" s="384"/>
      <c r="E326" s="384"/>
      <c r="F326" s="384"/>
      <c r="G326" s="384"/>
      <c r="H326" s="384"/>
      <c r="I326" s="384"/>
      <c r="J326" s="384"/>
      <c r="K326" s="384"/>
      <c r="L326" s="384"/>
      <c r="M326" s="384"/>
      <c r="N326" s="384"/>
      <c r="O326" s="384"/>
      <c r="P326" s="384"/>
      <c r="Q326" s="384"/>
      <c r="R326" s="384"/>
      <c r="S326" s="384"/>
      <c r="T326" s="384"/>
      <c r="U326" s="384"/>
      <c r="V326" s="384"/>
      <c r="W326" s="384"/>
      <c r="X326" s="384"/>
      <c r="Y326" s="384"/>
      <c r="Z326" s="384"/>
      <c r="AA326" s="384"/>
      <c r="AB326" s="384"/>
      <c r="AC326" s="384"/>
      <c r="AD326" s="384"/>
      <c r="AE326" s="384"/>
      <c r="AF326" s="384"/>
      <c r="AG326" s="384"/>
      <c r="AH326" s="384"/>
      <c r="AI326" s="384"/>
      <c r="AJ326" s="384"/>
      <c r="AK326" s="384"/>
      <c r="AL326" s="384"/>
      <c r="AM326" s="384"/>
      <c r="AN326" s="384"/>
      <c r="AO326" s="384"/>
      <c r="AP326" s="384"/>
      <c r="AQ326" s="384"/>
      <c r="AR326" s="384"/>
      <c r="AS326" s="384"/>
      <c r="AT326" s="384"/>
      <c r="AU326" s="384"/>
      <c r="AV326" s="384"/>
      <c r="AW326" s="384"/>
      <c r="AX326" s="384"/>
      <c r="AY326" s="384"/>
      <c r="AZ326" s="384"/>
      <c r="BA326" s="384"/>
      <c r="BB326" s="384"/>
      <c r="BC326" s="384"/>
      <c r="BD326" s="384"/>
      <c r="BE326" s="384"/>
    </row>
    <row r="327" spans="1:57">
      <c r="A327" s="384"/>
      <c r="B327" s="384"/>
      <c r="C327" s="384"/>
      <c r="D327" s="384"/>
      <c r="E327" s="384"/>
      <c r="F327" s="384"/>
      <c r="G327" s="384"/>
      <c r="H327" s="384"/>
      <c r="I327" s="384"/>
      <c r="J327" s="384"/>
      <c r="K327" s="384"/>
      <c r="L327" s="384"/>
      <c r="M327" s="384"/>
      <c r="N327" s="384"/>
      <c r="O327" s="384"/>
      <c r="P327" s="384"/>
      <c r="Q327" s="384"/>
      <c r="R327" s="384"/>
      <c r="S327" s="384"/>
      <c r="T327" s="384"/>
      <c r="U327" s="384"/>
      <c r="V327" s="384"/>
      <c r="W327" s="384"/>
      <c r="X327" s="384"/>
      <c r="Y327" s="384"/>
      <c r="Z327" s="384"/>
      <c r="AA327" s="384"/>
      <c r="AB327" s="384"/>
      <c r="AC327" s="384"/>
      <c r="AD327" s="384"/>
      <c r="AE327" s="384"/>
      <c r="AF327" s="384"/>
      <c r="AG327" s="384"/>
      <c r="AH327" s="384"/>
      <c r="AI327" s="384"/>
      <c r="AJ327" s="384"/>
      <c r="AK327" s="384"/>
      <c r="AL327" s="384"/>
      <c r="AM327" s="384"/>
      <c r="AN327" s="384"/>
      <c r="AO327" s="384"/>
      <c r="AP327" s="384"/>
      <c r="AQ327" s="384"/>
      <c r="AR327" s="384"/>
      <c r="AS327" s="384"/>
      <c r="AT327" s="384"/>
      <c r="AU327" s="384"/>
      <c r="AV327" s="384"/>
      <c r="AW327" s="384"/>
      <c r="AX327" s="384"/>
      <c r="AY327" s="384"/>
      <c r="AZ327" s="384"/>
      <c r="BA327" s="384"/>
      <c r="BB327" s="384"/>
      <c r="BC327" s="384"/>
      <c r="BD327" s="384"/>
      <c r="BE327" s="384"/>
    </row>
    <row r="328" spans="1:57">
      <c r="A328" s="384"/>
      <c r="B328" s="384"/>
      <c r="C328" s="384"/>
      <c r="D328" s="384"/>
      <c r="E328" s="384"/>
      <c r="F328" s="384"/>
      <c r="G328" s="384"/>
      <c r="H328" s="384"/>
      <c r="I328" s="384"/>
      <c r="J328" s="384"/>
      <c r="K328" s="384"/>
      <c r="L328" s="384"/>
      <c r="M328" s="384"/>
      <c r="N328" s="384"/>
      <c r="O328" s="384"/>
      <c r="P328" s="384"/>
      <c r="Q328" s="384"/>
      <c r="R328" s="384"/>
      <c r="S328" s="384"/>
      <c r="T328" s="384"/>
      <c r="U328" s="384"/>
      <c r="V328" s="384"/>
      <c r="W328" s="384"/>
      <c r="X328" s="384"/>
      <c r="Y328" s="384"/>
      <c r="Z328" s="384"/>
      <c r="AA328" s="384"/>
      <c r="AB328" s="384"/>
      <c r="AC328" s="384"/>
      <c r="AD328" s="384"/>
      <c r="AE328" s="384"/>
      <c r="AF328" s="384"/>
      <c r="AG328" s="384"/>
      <c r="AH328" s="384"/>
      <c r="AI328" s="384"/>
      <c r="AJ328" s="384"/>
      <c r="AK328" s="384"/>
      <c r="AL328" s="384"/>
      <c r="AM328" s="384"/>
      <c r="AN328" s="384"/>
      <c r="AO328" s="384"/>
      <c r="AP328" s="384"/>
      <c r="AQ328" s="384"/>
      <c r="AR328" s="384"/>
      <c r="AS328" s="384"/>
      <c r="AT328" s="384"/>
      <c r="AU328" s="384"/>
      <c r="AV328" s="384"/>
      <c r="AW328" s="384"/>
      <c r="AX328" s="384"/>
      <c r="AY328" s="384"/>
      <c r="AZ328" s="384"/>
      <c r="BA328" s="384"/>
      <c r="BB328" s="384"/>
      <c r="BC328" s="384"/>
      <c r="BD328" s="384"/>
      <c r="BE328" s="384"/>
    </row>
    <row r="329" spans="1:57">
      <c r="A329" s="384"/>
      <c r="B329" s="384"/>
      <c r="C329" s="384"/>
      <c r="D329" s="384"/>
      <c r="E329" s="384"/>
      <c r="F329" s="384"/>
      <c r="G329" s="384"/>
      <c r="H329" s="384"/>
      <c r="I329" s="384"/>
      <c r="J329" s="384"/>
      <c r="K329" s="384"/>
      <c r="L329" s="384"/>
      <c r="M329" s="384"/>
      <c r="N329" s="384"/>
      <c r="O329" s="384"/>
      <c r="P329" s="384"/>
      <c r="Q329" s="384"/>
      <c r="R329" s="384"/>
      <c r="S329" s="384"/>
      <c r="T329" s="384"/>
      <c r="U329" s="384"/>
      <c r="V329" s="384"/>
      <c r="W329" s="384"/>
      <c r="X329" s="384"/>
      <c r="Y329" s="384"/>
      <c r="Z329" s="384"/>
      <c r="AA329" s="384"/>
      <c r="AB329" s="384"/>
      <c r="AC329" s="384"/>
      <c r="AD329" s="384"/>
      <c r="AE329" s="384"/>
      <c r="AF329" s="384"/>
      <c r="AG329" s="384"/>
      <c r="AH329" s="384"/>
      <c r="AI329" s="384"/>
      <c r="AJ329" s="384"/>
      <c r="AK329" s="384"/>
      <c r="AL329" s="384"/>
      <c r="AM329" s="384"/>
      <c r="AN329" s="384"/>
      <c r="AO329" s="384"/>
      <c r="AP329" s="384"/>
      <c r="AQ329" s="384"/>
      <c r="AR329" s="384"/>
      <c r="AS329" s="384"/>
      <c r="AT329" s="384"/>
      <c r="AU329" s="384"/>
      <c r="AV329" s="384"/>
      <c r="AW329" s="384"/>
      <c r="AX329" s="384"/>
      <c r="AY329" s="384"/>
      <c r="AZ329" s="384"/>
      <c r="BA329" s="384"/>
      <c r="BB329" s="384"/>
      <c r="BC329" s="384"/>
      <c r="BD329" s="384"/>
      <c r="BE329" s="384"/>
    </row>
    <row r="330" spans="1:57">
      <c r="A330" s="384"/>
      <c r="B330" s="384"/>
      <c r="C330" s="384"/>
      <c r="D330" s="384"/>
      <c r="E330" s="384"/>
      <c r="F330" s="384"/>
      <c r="G330" s="384"/>
      <c r="H330" s="384"/>
      <c r="I330" s="384"/>
      <c r="J330" s="384"/>
      <c r="K330" s="384"/>
      <c r="L330" s="384"/>
      <c r="M330" s="384"/>
      <c r="N330" s="384"/>
      <c r="O330" s="384"/>
      <c r="P330" s="384"/>
      <c r="Q330" s="384"/>
      <c r="R330" s="384"/>
      <c r="S330" s="384"/>
      <c r="T330" s="384"/>
      <c r="U330" s="384"/>
      <c r="V330" s="384"/>
      <c r="W330" s="384"/>
      <c r="X330" s="384"/>
      <c r="Y330" s="384"/>
      <c r="Z330" s="384"/>
      <c r="AA330" s="384"/>
      <c r="AB330" s="384"/>
      <c r="AC330" s="384"/>
      <c r="AD330" s="384"/>
      <c r="AE330" s="384"/>
      <c r="AF330" s="384"/>
      <c r="AG330" s="384"/>
      <c r="AH330" s="384"/>
      <c r="AI330" s="384"/>
      <c r="AJ330" s="384"/>
      <c r="AK330" s="384"/>
      <c r="AL330" s="384"/>
      <c r="AM330" s="384"/>
      <c r="AN330" s="384"/>
      <c r="AO330" s="384"/>
      <c r="AP330" s="384"/>
      <c r="AQ330" s="384"/>
      <c r="AR330" s="384"/>
      <c r="AS330" s="384"/>
      <c r="AT330" s="384"/>
      <c r="AU330" s="384"/>
      <c r="AV330" s="384"/>
      <c r="AW330" s="384"/>
      <c r="AX330" s="384"/>
      <c r="AY330" s="384"/>
      <c r="AZ330" s="384"/>
      <c r="BA330" s="384"/>
      <c r="BB330" s="384"/>
      <c r="BC330" s="384"/>
      <c r="BD330" s="384"/>
      <c r="BE330" s="384"/>
    </row>
    <row r="331" spans="1:57">
      <c r="A331" s="384"/>
      <c r="B331" s="384"/>
      <c r="C331" s="384"/>
      <c r="D331" s="384"/>
      <c r="E331" s="384"/>
      <c r="F331" s="384"/>
      <c r="G331" s="384"/>
      <c r="H331" s="384"/>
      <c r="I331" s="384"/>
      <c r="J331" s="384"/>
      <c r="K331" s="384"/>
      <c r="L331" s="384"/>
      <c r="M331" s="384"/>
      <c r="N331" s="384"/>
      <c r="O331" s="384"/>
      <c r="P331" s="384"/>
      <c r="Q331" s="384"/>
      <c r="R331" s="384"/>
      <c r="S331" s="384"/>
      <c r="T331" s="384"/>
      <c r="U331" s="384"/>
      <c r="V331" s="384"/>
      <c r="W331" s="384"/>
      <c r="X331" s="384"/>
      <c r="Y331" s="384"/>
      <c r="Z331" s="384"/>
      <c r="AA331" s="384"/>
      <c r="AB331" s="384"/>
      <c r="AC331" s="384"/>
      <c r="AD331" s="384"/>
      <c r="AE331" s="384"/>
      <c r="AF331" s="384"/>
      <c r="AG331" s="384"/>
      <c r="AH331" s="384"/>
      <c r="AI331" s="384"/>
      <c r="AJ331" s="384"/>
      <c r="AK331" s="384"/>
      <c r="AL331" s="384"/>
      <c r="AM331" s="384"/>
      <c r="AN331" s="384"/>
      <c r="AO331" s="384"/>
      <c r="AP331" s="384"/>
      <c r="AQ331" s="384"/>
      <c r="AR331" s="384"/>
      <c r="AS331" s="384"/>
      <c r="AT331" s="384"/>
      <c r="AU331" s="384"/>
      <c r="AV331" s="384"/>
      <c r="AW331" s="384"/>
      <c r="AX331" s="384"/>
      <c r="AY331" s="384"/>
      <c r="AZ331" s="384"/>
      <c r="BA331" s="384"/>
      <c r="BB331" s="384"/>
      <c r="BC331" s="384"/>
      <c r="BD331" s="384"/>
      <c r="BE331" s="384"/>
    </row>
    <row r="332" spans="1:57">
      <c r="A332" s="384"/>
      <c r="B332" s="384"/>
      <c r="C332" s="384"/>
      <c r="D332" s="384"/>
      <c r="E332" s="384"/>
      <c r="F332" s="384"/>
      <c r="G332" s="384"/>
      <c r="H332" s="384"/>
      <c r="I332" s="384"/>
      <c r="J332" s="384"/>
      <c r="K332" s="384"/>
      <c r="L332" s="384"/>
      <c r="M332" s="384"/>
      <c r="N332" s="384"/>
      <c r="O332" s="384"/>
      <c r="P332" s="384"/>
      <c r="Q332" s="384"/>
      <c r="R332" s="384"/>
      <c r="S332" s="384"/>
      <c r="T332" s="384"/>
      <c r="U332" s="384"/>
      <c r="V332" s="384"/>
      <c r="W332" s="384"/>
      <c r="X332" s="384"/>
      <c r="Y332" s="384"/>
      <c r="Z332" s="384"/>
      <c r="AA332" s="384"/>
      <c r="AB332" s="384"/>
      <c r="AC332" s="384"/>
      <c r="AD332" s="384"/>
      <c r="AE332" s="384"/>
      <c r="AF332" s="384"/>
      <c r="AG332" s="384"/>
      <c r="AH332" s="384"/>
      <c r="AI332" s="384"/>
      <c r="AJ332" s="384"/>
      <c r="AK332" s="384"/>
      <c r="AL332" s="384"/>
      <c r="AM332" s="384"/>
      <c r="AN332" s="384"/>
      <c r="AO332" s="384"/>
      <c r="AP332" s="384"/>
      <c r="AQ332" s="384"/>
      <c r="AR332" s="384"/>
      <c r="AS332" s="384"/>
      <c r="AT332" s="384"/>
      <c r="AU332" s="384"/>
      <c r="AV332" s="384"/>
      <c r="AW332" s="384"/>
      <c r="AX332" s="384"/>
      <c r="AY332" s="384"/>
      <c r="AZ332" s="384"/>
      <c r="BA332" s="384"/>
      <c r="BB332" s="384"/>
      <c r="BC332" s="384"/>
      <c r="BD332" s="384"/>
      <c r="BE332" s="384"/>
    </row>
    <row r="333" spans="1:57">
      <c r="A333" s="384"/>
      <c r="B333" s="384"/>
      <c r="C333" s="384"/>
      <c r="D333" s="384"/>
      <c r="E333" s="384"/>
      <c r="F333" s="384"/>
      <c r="G333" s="384"/>
      <c r="H333" s="384"/>
      <c r="I333" s="384"/>
      <c r="J333" s="384"/>
      <c r="K333" s="384"/>
      <c r="L333" s="384"/>
      <c r="M333" s="384"/>
      <c r="N333" s="384"/>
      <c r="O333" s="384"/>
      <c r="P333" s="384"/>
      <c r="Q333" s="384"/>
      <c r="R333" s="384"/>
      <c r="S333" s="384"/>
      <c r="T333" s="384"/>
      <c r="U333" s="384"/>
      <c r="V333" s="384"/>
      <c r="W333" s="384"/>
      <c r="X333" s="384"/>
      <c r="Y333" s="384"/>
      <c r="Z333" s="384"/>
      <c r="AA333" s="384"/>
      <c r="AB333" s="384"/>
      <c r="AC333" s="384"/>
      <c r="AD333" s="384"/>
      <c r="AE333" s="384"/>
      <c r="AF333" s="384"/>
      <c r="AG333" s="384"/>
      <c r="AH333" s="384"/>
      <c r="AI333" s="384"/>
      <c r="AJ333" s="384"/>
      <c r="AK333" s="384"/>
      <c r="AL333" s="384"/>
      <c r="AM333" s="384"/>
      <c r="AN333" s="384"/>
      <c r="AO333" s="384"/>
      <c r="AP333" s="384"/>
      <c r="AQ333" s="384"/>
      <c r="AR333" s="384"/>
      <c r="AS333" s="384"/>
      <c r="AT333" s="384"/>
      <c r="AU333" s="384"/>
      <c r="AV333" s="384"/>
      <c r="AW333" s="384"/>
      <c r="AX333" s="384"/>
      <c r="AY333" s="384"/>
      <c r="AZ333" s="384"/>
      <c r="BA333" s="384"/>
      <c r="BB333" s="384"/>
      <c r="BC333" s="384"/>
      <c r="BD333" s="384"/>
      <c r="BE333" s="384"/>
    </row>
    <row r="334" spans="1:57">
      <c r="A334" s="384"/>
      <c r="B334" s="384"/>
      <c r="C334" s="384"/>
      <c r="D334" s="384"/>
      <c r="E334" s="384"/>
      <c r="F334" s="384"/>
      <c r="G334" s="384"/>
      <c r="H334" s="384"/>
      <c r="I334" s="384"/>
      <c r="J334" s="384"/>
      <c r="K334" s="384"/>
      <c r="L334" s="384"/>
      <c r="M334" s="384"/>
      <c r="N334" s="384"/>
      <c r="O334" s="384"/>
      <c r="P334" s="384"/>
      <c r="Q334" s="384"/>
      <c r="R334" s="384"/>
      <c r="S334" s="384"/>
      <c r="T334" s="384"/>
      <c r="U334" s="384"/>
      <c r="V334" s="384"/>
      <c r="W334" s="384"/>
      <c r="X334" s="384"/>
      <c r="Y334" s="384"/>
      <c r="Z334" s="384"/>
      <c r="AA334" s="384"/>
      <c r="AB334" s="384"/>
      <c r="AC334" s="384"/>
      <c r="AD334" s="384"/>
      <c r="AE334" s="384"/>
      <c r="AF334" s="384"/>
      <c r="AG334" s="384"/>
      <c r="AH334" s="384"/>
      <c r="AI334" s="384"/>
      <c r="AJ334" s="384"/>
      <c r="AK334" s="384"/>
      <c r="AL334" s="384"/>
      <c r="AM334" s="384"/>
      <c r="AN334" s="384"/>
      <c r="AO334" s="384"/>
      <c r="AP334" s="384"/>
      <c r="AQ334" s="384"/>
      <c r="AR334" s="384"/>
      <c r="AS334" s="384"/>
      <c r="AT334" s="384"/>
      <c r="AU334" s="384"/>
      <c r="AV334" s="384"/>
      <c r="AW334" s="384"/>
      <c r="AX334" s="384"/>
      <c r="AY334" s="384"/>
      <c r="AZ334" s="384"/>
      <c r="BA334" s="384"/>
      <c r="BB334" s="384"/>
      <c r="BC334" s="384"/>
      <c r="BD334" s="384"/>
      <c r="BE334" s="384"/>
    </row>
    <row r="335" spans="1:57">
      <c r="A335" s="384"/>
      <c r="B335" s="384"/>
      <c r="C335" s="384"/>
      <c r="D335" s="384"/>
      <c r="E335" s="384"/>
      <c r="F335" s="384"/>
      <c r="G335" s="384"/>
      <c r="H335" s="384"/>
      <c r="I335" s="384"/>
      <c r="J335" s="384"/>
      <c r="K335" s="384"/>
      <c r="L335" s="384"/>
      <c r="M335" s="384"/>
      <c r="N335" s="384"/>
      <c r="O335" s="384"/>
      <c r="P335" s="384"/>
      <c r="Q335" s="384"/>
      <c r="R335" s="384"/>
      <c r="S335" s="384"/>
      <c r="T335" s="384"/>
      <c r="U335" s="384"/>
      <c r="V335" s="384"/>
      <c r="W335" s="384"/>
      <c r="X335" s="384"/>
      <c r="Y335" s="384"/>
      <c r="Z335" s="384"/>
      <c r="AA335" s="384"/>
      <c r="AB335" s="384"/>
      <c r="AC335" s="384"/>
      <c r="AD335" s="384"/>
      <c r="AE335" s="384"/>
      <c r="AF335" s="384"/>
      <c r="AG335" s="384"/>
      <c r="AH335" s="384"/>
      <c r="AI335" s="384"/>
      <c r="AJ335" s="384"/>
      <c r="AK335" s="384"/>
      <c r="AL335" s="384"/>
      <c r="AM335" s="384"/>
      <c r="AN335" s="384"/>
      <c r="AO335" s="384"/>
      <c r="AP335" s="384"/>
      <c r="AQ335" s="384"/>
      <c r="AR335" s="384"/>
      <c r="AS335" s="384"/>
      <c r="AT335" s="384"/>
      <c r="AU335" s="384"/>
      <c r="AV335" s="384"/>
      <c r="AW335" s="384"/>
      <c r="AX335" s="384"/>
      <c r="AY335" s="384"/>
      <c r="AZ335" s="384"/>
      <c r="BA335" s="384"/>
      <c r="BB335" s="384"/>
      <c r="BC335" s="384"/>
      <c r="BD335" s="384"/>
      <c r="BE335" s="384"/>
    </row>
    <row r="336" spans="1:57">
      <c r="A336" s="384"/>
      <c r="B336" s="384"/>
      <c r="C336" s="384"/>
      <c r="D336" s="384"/>
      <c r="E336" s="384"/>
      <c r="F336" s="384"/>
      <c r="G336" s="384"/>
      <c r="H336" s="384"/>
      <c r="I336" s="384"/>
      <c r="J336" s="384"/>
      <c r="K336" s="384"/>
      <c r="L336" s="384"/>
      <c r="M336" s="384"/>
      <c r="N336" s="384"/>
      <c r="O336" s="384"/>
      <c r="P336" s="384"/>
      <c r="Q336" s="384"/>
      <c r="R336" s="384"/>
      <c r="S336" s="384"/>
      <c r="T336" s="384"/>
      <c r="U336" s="384"/>
      <c r="V336" s="384"/>
      <c r="W336" s="384"/>
      <c r="X336" s="384"/>
      <c r="Y336" s="384"/>
      <c r="Z336" s="384"/>
      <c r="AA336" s="384"/>
      <c r="AB336" s="384"/>
      <c r="AC336" s="384"/>
      <c r="AD336" s="384"/>
      <c r="AE336" s="384"/>
      <c r="AF336" s="384"/>
      <c r="AG336" s="384"/>
      <c r="AH336" s="384"/>
      <c r="AI336" s="384"/>
      <c r="AJ336" s="384"/>
      <c r="AK336" s="384"/>
      <c r="AL336" s="384"/>
      <c r="AM336" s="384"/>
      <c r="AN336" s="384"/>
      <c r="AO336" s="384"/>
      <c r="AP336" s="384"/>
      <c r="AQ336" s="384"/>
      <c r="AR336" s="384"/>
      <c r="AS336" s="384"/>
      <c r="AT336" s="384"/>
      <c r="AU336" s="384"/>
      <c r="AV336" s="384"/>
      <c r="AW336" s="384"/>
      <c r="AX336" s="384"/>
      <c r="AY336" s="384"/>
      <c r="AZ336" s="384"/>
      <c r="BA336" s="384"/>
      <c r="BB336" s="384"/>
      <c r="BC336" s="384"/>
      <c r="BD336" s="384"/>
      <c r="BE336" s="384"/>
    </row>
    <row r="337" spans="1:57">
      <c r="A337" s="384"/>
      <c r="B337" s="384"/>
      <c r="C337" s="384"/>
      <c r="D337" s="384"/>
      <c r="E337" s="384"/>
      <c r="F337" s="384"/>
      <c r="G337" s="384"/>
      <c r="H337" s="384"/>
      <c r="I337" s="384"/>
      <c r="J337" s="384"/>
      <c r="K337" s="384"/>
      <c r="L337" s="384"/>
      <c r="M337" s="384"/>
      <c r="N337" s="384"/>
      <c r="O337" s="384"/>
      <c r="P337" s="384"/>
      <c r="Q337" s="384"/>
      <c r="R337" s="384"/>
      <c r="S337" s="384"/>
      <c r="T337" s="384"/>
      <c r="U337" s="384"/>
      <c r="V337" s="384"/>
      <c r="W337" s="384"/>
      <c r="X337" s="384"/>
      <c r="Y337" s="384"/>
      <c r="Z337" s="384"/>
      <c r="AA337" s="384"/>
      <c r="AB337" s="384"/>
      <c r="AC337" s="384"/>
      <c r="AD337" s="384"/>
      <c r="AE337" s="384"/>
      <c r="AF337" s="384"/>
      <c r="AG337" s="384"/>
      <c r="AH337" s="384"/>
      <c r="AI337" s="384"/>
      <c r="AJ337" s="384"/>
      <c r="AK337" s="384"/>
      <c r="AL337" s="384"/>
      <c r="AM337" s="384"/>
      <c r="AN337" s="384"/>
      <c r="AO337" s="384"/>
      <c r="AP337" s="384"/>
      <c r="AQ337" s="384"/>
      <c r="AR337" s="384"/>
      <c r="AS337" s="384"/>
      <c r="AT337" s="384"/>
      <c r="AU337" s="384"/>
      <c r="AV337" s="384"/>
      <c r="AW337" s="384"/>
      <c r="AX337" s="384"/>
      <c r="AY337" s="384"/>
      <c r="AZ337" s="384"/>
      <c r="BA337" s="384"/>
      <c r="BB337" s="384"/>
      <c r="BC337" s="384"/>
      <c r="BD337" s="384"/>
      <c r="BE337" s="384"/>
    </row>
    <row r="338" spans="1:57">
      <c r="A338" s="384"/>
      <c r="B338" s="384"/>
      <c r="C338" s="384"/>
      <c r="D338" s="384"/>
      <c r="E338" s="384"/>
      <c r="F338" s="384"/>
      <c r="G338" s="384"/>
      <c r="H338" s="384"/>
      <c r="I338" s="384"/>
      <c r="J338" s="384"/>
      <c r="K338" s="384"/>
      <c r="L338" s="384"/>
      <c r="M338" s="384"/>
      <c r="N338" s="384"/>
      <c r="O338" s="384"/>
      <c r="P338" s="384"/>
      <c r="Q338" s="384"/>
      <c r="R338" s="384"/>
      <c r="S338" s="384"/>
      <c r="T338" s="384"/>
      <c r="U338" s="384"/>
      <c r="V338" s="384"/>
      <c r="W338" s="384"/>
      <c r="X338" s="384"/>
      <c r="Y338" s="384"/>
      <c r="Z338" s="384"/>
      <c r="AA338" s="384"/>
      <c r="AB338" s="384"/>
      <c r="AC338" s="384"/>
      <c r="AD338" s="384"/>
      <c r="AE338" s="384"/>
      <c r="AF338" s="384"/>
      <c r="AG338" s="384"/>
      <c r="AH338" s="384"/>
      <c r="AI338" s="384"/>
      <c r="AJ338" s="384"/>
      <c r="AK338" s="384"/>
      <c r="AL338" s="384"/>
      <c r="AM338" s="384"/>
      <c r="AN338" s="384"/>
      <c r="AO338" s="384"/>
      <c r="AP338" s="384"/>
      <c r="AQ338" s="384"/>
      <c r="AR338" s="384"/>
      <c r="AS338" s="384"/>
      <c r="AT338" s="384"/>
      <c r="AU338" s="384"/>
      <c r="AV338" s="384"/>
      <c r="AW338" s="384"/>
      <c r="AX338" s="384"/>
      <c r="AY338" s="384"/>
      <c r="AZ338" s="384"/>
      <c r="BA338" s="384"/>
      <c r="BB338" s="384"/>
      <c r="BC338" s="384"/>
      <c r="BD338" s="384"/>
      <c r="BE338" s="384"/>
    </row>
    <row r="339" spans="1:57">
      <c r="A339" s="384"/>
      <c r="B339" s="384"/>
      <c r="C339" s="384"/>
      <c r="D339" s="384"/>
      <c r="E339" s="384"/>
      <c r="F339" s="384"/>
      <c r="G339" s="384"/>
      <c r="H339" s="384"/>
      <c r="I339" s="384"/>
      <c r="J339" s="384"/>
      <c r="K339" s="384"/>
      <c r="L339" s="384"/>
      <c r="M339" s="384"/>
      <c r="N339" s="384"/>
      <c r="O339" s="384"/>
      <c r="P339" s="384"/>
      <c r="Q339" s="384"/>
      <c r="R339" s="384"/>
      <c r="S339" s="384"/>
      <c r="T339" s="384"/>
      <c r="U339" s="384"/>
      <c r="V339" s="384"/>
      <c r="W339" s="384"/>
      <c r="X339" s="384"/>
      <c r="Y339" s="384"/>
      <c r="Z339" s="384"/>
      <c r="AA339" s="384"/>
      <c r="AB339" s="384"/>
      <c r="AC339" s="384"/>
      <c r="AD339" s="384"/>
      <c r="AE339" s="384"/>
      <c r="AF339" s="384"/>
      <c r="AG339" s="384"/>
      <c r="AH339" s="384"/>
      <c r="AI339" s="384"/>
      <c r="AJ339" s="384"/>
      <c r="AK339" s="384"/>
      <c r="AL339" s="384"/>
      <c r="AM339" s="384"/>
      <c r="AN339" s="384"/>
      <c r="AO339" s="384"/>
      <c r="AP339" s="384"/>
      <c r="AQ339" s="384"/>
      <c r="AR339" s="384"/>
      <c r="AS339" s="384"/>
      <c r="AT339" s="384"/>
      <c r="AU339" s="384"/>
      <c r="AV339" s="384"/>
      <c r="AW339" s="384"/>
      <c r="AX339" s="384"/>
      <c r="AY339" s="384"/>
      <c r="AZ339" s="384"/>
      <c r="BA339" s="384"/>
      <c r="BB339" s="384"/>
      <c r="BC339" s="384"/>
      <c r="BD339" s="384"/>
      <c r="BE339" s="384"/>
    </row>
    <row r="340" spans="1:57">
      <c r="A340" s="384"/>
      <c r="B340" s="384"/>
      <c r="C340" s="384"/>
      <c r="D340" s="384"/>
      <c r="E340" s="384"/>
      <c r="F340" s="384"/>
      <c r="G340" s="384"/>
      <c r="H340" s="384"/>
      <c r="I340" s="384"/>
      <c r="J340" s="384"/>
      <c r="K340" s="384"/>
      <c r="L340" s="384"/>
      <c r="M340" s="384"/>
      <c r="N340" s="384"/>
      <c r="O340" s="384"/>
      <c r="P340" s="384"/>
      <c r="Q340" s="384"/>
      <c r="R340" s="384"/>
      <c r="S340" s="384"/>
      <c r="T340" s="384"/>
      <c r="U340" s="384"/>
      <c r="V340" s="384"/>
      <c r="W340" s="384"/>
      <c r="X340" s="384"/>
      <c r="Y340" s="384"/>
      <c r="Z340" s="384"/>
      <c r="AA340" s="384"/>
      <c r="AB340" s="384"/>
      <c r="AC340" s="384"/>
      <c r="AD340" s="384"/>
      <c r="AE340" s="384"/>
      <c r="AF340" s="384"/>
      <c r="AG340" s="384"/>
      <c r="AH340" s="384"/>
      <c r="AI340" s="384"/>
      <c r="AJ340" s="384"/>
      <c r="AK340" s="384"/>
      <c r="AL340" s="384"/>
      <c r="AM340" s="384"/>
      <c r="AN340" s="384"/>
      <c r="AO340" s="384"/>
      <c r="AP340" s="384"/>
      <c r="AQ340" s="384"/>
      <c r="AR340" s="384"/>
      <c r="AS340" s="384"/>
      <c r="AT340" s="384"/>
      <c r="AU340" s="384"/>
      <c r="AV340" s="384"/>
      <c r="AW340" s="384"/>
      <c r="AX340" s="384"/>
      <c r="AY340" s="384"/>
      <c r="AZ340" s="384"/>
      <c r="BA340" s="384"/>
      <c r="BB340" s="384"/>
      <c r="BC340" s="384"/>
      <c r="BD340" s="384"/>
      <c r="BE340" s="384"/>
    </row>
    <row r="341" spans="1:57">
      <c r="A341" s="384"/>
      <c r="B341" s="384"/>
      <c r="C341" s="384"/>
      <c r="D341" s="384"/>
      <c r="E341" s="384"/>
      <c r="F341" s="384"/>
      <c r="G341" s="384"/>
      <c r="H341" s="384"/>
      <c r="I341" s="384"/>
      <c r="J341" s="384"/>
      <c r="K341" s="384"/>
      <c r="L341" s="384"/>
      <c r="M341" s="384"/>
      <c r="N341" s="384"/>
      <c r="O341" s="384"/>
      <c r="P341" s="384"/>
      <c r="Q341" s="384"/>
      <c r="R341" s="384"/>
      <c r="S341" s="384"/>
      <c r="T341" s="384"/>
      <c r="U341" s="384"/>
      <c r="V341" s="384"/>
      <c r="W341" s="384"/>
      <c r="X341" s="384"/>
      <c r="Y341" s="384"/>
      <c r="Z341" s="384"/>
      <c r="AA341" s="384"/>
      <c r="AB341" s="384"/>
      <c r="AC341" s="384"/>
      <c r="AD341" s="384"/>
      <c r="AE341" s="384"/>
      <c r="AF341" s="384"/>
      <c r="AG341" s="384"/>
      <c r="AH341" s="384"/>
      <c r="AI341" s="384"/>
      <c r="AJ341" s="384"/>
      <c r="AK341" s="384"/>
      <c r="AL341" s="384"/>
      <c r="AM341" s="384"/>
      <c r="AN341" s="384"/>
      <c r="AO341" s="384"/>
      <c r="AP341" s="384"/>
      <c r="AQ341" s="384"/>
      <c r="AR341" s="384"/>
      <c r="AS341" s="384"/>
      <c r="AT341" s="384"/>
      <c r="AU341" s="384"/>
      <c r="AV341" s="384"/>
      <c r="AW341" s="384"/>
      <c r="AX341" s="384"/>
      <c r="AY341" s="384"/>
      <c r="AZ341" s="384"/>
      <c r="BA341" s="384"/>
      <c r="BB341" s="384"/>
      <c r="BC341" s="384"/>
      <c r="BD341" s="384"/>
      <c r="BE341" s="384"/>
    </row>
    <row r="342" spans="1:57">
      <c r="A342" s="384"/>
      <c r="B342" s="384"/>
      <c r="C342" s="384"/>
      <c r="D342" s="384"/>
      <c r="E342" s="384"/>
      <c r="F342" s="384"/>
      <c r="G342" s="384"/>
      <c r="H342" s="384"/>
      <c r="I342" s="384"/>
      <c r="J342" s="384"/>
      <c r="K342" s="384"/>
      <c r="L342" s="384"/>
      <c r="M342" s="384"/>
      <c r="N342" s="384"/>
      <c r="O342" s="384"/>
      <c r="P342" s="384"/>
      <c r="Q342" s="384"/>
      <c r="R342" s="384"/>
      <c r="S342" s="384"/>
      <c r="T342" s="384"/>
      <c r="U342" s="384"/>
      <c r="V342" s="384"/>
      <c r="W342" s="384"/>
      <c r="X342" s="384"/>
      <c r="Y342" s="384"/>
      <c r="Z342" s="384"/>
      <c r="AA342" s="384"/>
      <c r="AB342" s="384"/>
      <c r="AC342" s="384"/>
      <c r="AD342" s="384"/>
      <c r="AE342" s="384"/>
      <c r="AF342" s="384"/>
      <c r="AG342" s="384"/>
      <c r="AH342" s="384"/>
      <c r="AI342" s="384"/>
      <c r="AJ342" s="384"/>
      <c r="AK342" s="384"/>
      <c r="AL342" s="384"/>
      <c r="AM342" s="384"/>
      <c r="AN342" s="384"/>
      <c r="AO342" s="384"/>
      <c r="AP342" s="384"/>
      <c r="AQ342" s="384"/>
      <c r="AR342" s="384"/>
      <c r="AS342" s="384"/>
      <c r="AT342" s="384"/>
      <c r="AU342" s="384"/>
      <c r="AV342" s="384"/>
      <c r="AW342" s="384"/>
      <c r="AX342" s="384"/>
      <c r="AY342" s="384"/>
      <c r="AZ342" s="384"/>
      <c r="BA342" s="384"/>
      <c r="BB342" s="384"/>
      <c r="BC342" s="384"/>
      <c r="BD342" s="384"/>
      <c r="BE342" s="384"/>
    </row>
    <row r="343" spans="1:57">
      <c r="A343" s="384"/>
      <c r="B343" s="384"/>
      <c r="C343" s="384"/>
      <c r="D343" s="384"/>
      <c r="E343" s="384"/>
      <c r="F343" s="384"/>
      <c r="G343" s="384"/>
      <c r="H343" s="384"/>
      <c r="I343" s="384"/>
      <c r="J343" s="384"/>
      <c r="K343" s="384"/>
      <c r="L343" s="384"/>
      <c r="M343" s="384"/>
      <c r="N343" s="384"/>
      <c r="O343" s="384"/>
      <c r="P343" s="384"/>
      <c r="Q343" s="384"/>
      <c r="R343" s="384"/>
      <c r="S343" s="384"/>
      <c r="T343" s="384"/>
      <c r="U343" s="384"/>
      <c r="V343" s="384"/>
      <c r="W343" s="384"/>
      <c r="X343" s="384"/>
      <c r="Y343" s="384"/>
      <c r="Z343" s="384"/>
      <c r="AA343" s="384"/>
      <c r="AB343" s="384"/>
      <c r="AC343" s="384"/>
      <c r="AD343" s="384"/>
      <c r="AE343" s="384"/>
      <c r="AF343" s="384"/>
      <c r="AG343" s="384"/>
      <c r="AH343" s="384"/>
      <c r="AI343" s="384"/>
      <c r="AJ343" s="384"/>
      <c r="AK343" s="384"/>
      <c r="AL343" s="384"/>
      <c r="AM343" s="384"/>
      <c r="AN343" s="384"/>
      <c r="AO343" s="384"/>
      <c r="AP343" s="384"/>
      <c r="AQ343" s="384"/>
      <c r="AR343" s="384"/>
      <c r="AS343" s="384"/>
      <c r="AT343" s="384"/>
      <c r="AU343" s="384"/>
      <c r="AV343" s="384"/>
      <c r="AW343" s="384"/>
      <c r="AX343" s="384"/>
      <c r="AY343" s="384"/>
      <c r="AZ343" s="384"/>
      <c r="BA343" s="384"/>
      <c r="BB343" s="384"/>
      <c r="BC343" s="384"/>
      <c r="BD343" s="384"/>
      <c r="BE343" s="384"/>
    </row>
    <row r="344" spans="1:57">
      <c r="A344" s="384"/>
      <c r="B344" s="384"/>
      <c r="C344" s="384"/>
      <c r="D344" s="384"/>
      <c r="E344" s="384"/>
      <c r="F344" s="384"/>
      <c r="G344" s="384"/>
      <c r="H344" s="384"/>
      <c r="I344" s="384"/>
      <c r="J344" s="384"/>
      <c r="K344" s="384"/>
      <c r="L344" s="384"/>
      <c r="M344" s="384"/>
      <c r="N344" s="384"/>
      <c r="O344" s="384"/>
      <c r="P344" s="384"/>
      <c r="Q344" s="384"/>
      <c r="R344" s="384"/>
      <c r="S344" s="384"/>
      <c r="T344" s="384"/>
      <c r="U344" s="384"/>
      <c r="V344" s="384"/>
      <c r="W344" s="384"/>
      <c r="X344" s="384"/>
      <c r="Y344" s="384"/>
      <c r="Z344" s="384"/>
      <c r="AA344" s="384"/>
      <c r="AB344" s="384"/>
      <c r="AC344" s="384"/>
      <c r="AD344" s="384"/>
      <c r="AE344" s="384"/>
      <c r="AF344" s="384"/>
      <c r="AG344" s="384"/>
      <c r="AH344" s="384"/>
      <c r="AI344" s="384"/>
      <c r="AJ344" s="384"/>
      <c r="AK344" s="384"/>
      <c r="AL344" s="384"/>
      <c r="AM344" s="384"/>
      <c r="AN344" s="384"/>
      <c r="AO344" s="384"/>
      <c r="AP344" s="384"/>
      <c r="AQ344" s="384"/>
      <c r="AR344" s="384"/>
      <c r="AS344" s="384"/>
      <c r="AT344" s="384"/>
      <c r="AU344" s="384"/>
      <c r="AV344" s="384"/>
      <c r="AW344" s="384"/>
      <c r="AX344" s="384"/>
      <c r="AY344" s="384"/>
      <c r="AZ344" s="384"/>
      <c r="BA344" s="384"/>
      <c r="BB344" s="384"/>
      <c r="BC344" s="384"/>
      <c r="BD344" s="384"/>
      <c r="BE344" s="384"/>
    </row>
    <row r="345" spans="1:57">
      <c r="A345" s="384"/>
      <c r="B345" s="384"/>
      <c r="C345" s="384"/>
      <c r="D345" s="384"/>
      <c r="E345" s="384"/>
      <c r="F345" s="384"/>
      <c r="G345" s="384"/>
      <c r="H345" s="384"/>
      <c r="I345" s="384"/>
      <c r="J345" s="384"/>
      <c r="K345" s="384"/>
      <c r="L345" s="384"/>
      <c r="M345" s="384"/>
      <c r="N345" s="384"/>
      <c r="O345" s="384"/>
      <c r="P345" s="384"/>
      <c r="Q345" s="384"/>
      <c r="R345" s="384"/>
      <c r="S345" s="384"/>
      <c r="T345" s="384"/>
      <c r="U345" s="384"/>
      <c r="V345" s="384"/>
      <c r="W345" s="384"/>
      <c r="X345" s="384"/>
      <c r="Y345" s="384"/>
      <c r="Z345" s="384"/>
      <c r="AA345" s="384"/>
      <c r="AB345" s="384"/>
      <c r="AC345" s="384"/>
      <c r="AD345" s="384"/>
      <c r="AE345" s="384"/>
      <c r="AF345" s="384"/>
      <c r="AG345" s="384"/>
      <c r="AH345" s="384"/>
      <c r="AI345" s="384"/>
      <c r="AJ345" s="384"/>
      <c r="AK345" s="384"/>
      <c r="AL345" s="384"/>
      <c r="AM345" s="384"/>
      <c r="AN345" s="384"/>
      <c r="AO345" s="384"/>
      <c r="AP345" s="384"/>
      <c r="AQ345" s="384"/>
      <c r="AR345" s="384"/>
      <c r="AS345" s="384"/>
      <c r="AT345" s="384"/>
      <c r="AU345" s="384"/>
      <c r="AV345" s="384"/>
      <c r="AW345" s="384"/>
      <c r="AX345" s="384"/>
      <c r="AY345" s="384"/>
      <c r="AZ345" s="384"/>
      <c r="BA345" s="384"/>
      <c r="BB345" s="384"/>
      <c r="BC345" s="384"/>
      <c r="BD345" s="384"/>
      <c r="BE345" s="384"/>
    </row>
    <row r="346" spans="1:57">
      <c r="A346" s="384"/>
      <c r="B346" s="384"/>
      <c r="C346" s="384"/>
      <c r="D346" s="384"/>
      <c r="E346" s="384"/>
      <c r="F346" s="384"/>
      <c r="G346" s="384"/>
      <c r="H346" s="384"/>
      <c r="I346" s="384"/>
      <c r="J346" s="384"/>
      <c r="K346" s="384"/>
      <c r="L346" s="384"/>
      <c r="M346" s="384"/>
      <c r="N346" s="384"/>
      <c r="O346" s="384"/>
      <c r="P346" s="384"/>
      <c r="Q346" s="384"/>
      <c r="R346" s="384"/>
      <c r="S346" s="384"/>
      <c r="T346" s="384"/>
      <c r="U346" s="384"/>
      <c r="V346" s="384"/>
      <c r="W346" s="384"/>
      <c r="X346" s="384"/>
      <c r="Y346" s="384"/>
      <c r="Z346" s="384"/>
      <c r="AA346" s="384"/>
      <c r="AB346" s="384"/>
      <c r="AC346" s="384"/>
      <c r="AD346" s="384"/>
      <c r="AE346" s="384"/>
      <c r="AF346" s="384"/>
      <c r="AG346" s="384"/>
      <c r="AH346" s="384"/>
      <c r="AI346" s="384"/>
      <c r="AJ346" s="384"/>
      <c r="AK346" s="384"/>
      <c r="AL346" s="384"/>
      <c r="AM346" s="384"/>
      <c r="AN346" s="384"/>
      <c r="AO346" s="384"/>
      <c r="AP346" s="384"/>
      <c r="AQ346" s="384"/>
      <c r="AR346" s="384"/>
      <c r="AS346" s="384"/>
      <c r="AT346" s="384"/>
      <c r="AU346" s="384"/>
      <c r="AV346" s="384"/>
      <c r="AW346" s="384"/>
      <c r="AX346" s="384"/>
      <c r="AY346" s="384"/>
      <c r="AZ346" s="384"/>
      <c r="BA346" s="384"/>
      <c r="BB346" s="384"/>
      <c r="BC346" s="384"/>
      <c r="BD346" s="384"/>
      <c r="BE346" s="384"/>
    </row>
    <row r="347" spans="1:57">
      <c r="A347" s="384"/>
      <c r="B347" s="384"/>
      <c r="C347" s="384"/>
      <c r="D347" s="384"/>
      <c r="E347" s="384"/>
      <c r="F347" s="384"/>
      <c r="G347" s="384"/>
      <c r="H347" s="384"/>
      <c r="I347" s="384"/>
      <c r="J347" s="384"/>
      <c r="K347" s="384"/>
      <c r="L347" s="384"/>
      <c r="M347" s="384"/>
      <c r="N347" s="384"/>
      <c r="O347" s="384"/>
      <c r="P347" s="384"/>
      <c r="Q347" s="384"/>
      <c r="R347" s="384"/>
      <c r="S347" s="384"/>
      <c r="T347" s="384"/>
      <c r="U347" s="384"/>
      <c r="V347" s="384"/>
      <c r="W347" s="384"/>
      <c r="X347" s="384"/>
      <c r="Y347" s="384"/>
      <c r="Z347" s="384"/>
      <c r="AA347" s="384"/>
      <c r="AB347" s="384"/>
      <c r="AC347" s="384"/>
      <c r="AD347" s="384"/>
      <c r="AE347" s="384"/>
      <c r="AF347" s="384"/>
      <c r="AG347" s="384"/>
      <c r="AH347" s="384"/>
      <c r="AI347" s="384"/>
      <c r="AJ347" s="384"/>
      <c r="AK347" s="384"/>
      <c r="AL347" s="384"/>
      <c r="AM347" s="384"/>
      <c r="AN347" s="384"/>
      <c r="AO347" s="384"/>
      <c r="AP347" s="384"/>
      <c r="AQ347" s="384"/>
      <c r="AR347" s="384"/>
      <c r="AS347" s="384"/>
      <c r="AT347" s="384"/>
      <c r="AU347" s="384"/>
      <c r="AV347" s="384"/>
      <c r="AW347" s="384"/>
      <c r="AX347" s="384"/>
      <c r="AY347" s="384"/>
      <c r="AZ347" s="384"/>
      <c r="BA347" s="384"/>
      <c r="BB347" s="384"/>
      <c r="BC347" s="384"/>
      <c r="BD347" s="384"/>
      <c r="BE347" s="384"/>
    </row>
    <row r="348" spans="1:57">
      <c r="A348" s="384"/>
      <c r="B348" s="384"/>
      <c r="C348" s="384"/>
      <c r="D348" s="384"/>
      <c r="E348" s="384"/>
      <c r="F348" s="384"/>
      <c r="G348" s="384"/>
      <c r="H348" s="384"/>
      <c r="I348" s="384"/>
      <c r="J348" s="384"/>
      <c r="K348" s="384"/>
      <c r="L348" s="384"/>
      <c r="M348" s="384"/>
      <c r="N348" s="384"/>
      <c r="O348" s="384"/>
      <c r="P348" s="384"/>
      <c r="Q348" s="384"/>
      <c r="R348" s="384"/>
      <c r="S348" s="384"/>
      <c r="T348" s="384"/>
      <c r="U348" s="384"/>
      <c r="V348" s="384"/>
      <c r="W348" s="384"/>
      <c r="X348" s="384"/>
      <c r="Y348" s="384"/>
      <c r="Z348" s="384"/>
      <c r="AA348" s="384"/>
      <c r="AB348" s="384"/>
      <c r="AC348" s="384"/>
      <c r="AD348" s="384"/>
      <c r="AE348" s="384"/>
      <c r="AF348" s="384"/>
      <c r="AG348" s="384"/>
      <c r="AH348" s="384"/>
      <c r="AI348" s="384"/>
      <c r="AJ348" s="384"/>
      <c r="AK348" s="384"/>
      <c r="AL348" s="384"/>
      <c r="AM348" s="384"/>
      <c r="AN348" s="384"/>
      <c r="AO348" s="384"/>
      <c r="AP348" s="384"/>
      <c r="AQ348" s="384"/>
      <c r="AR348" s="384"/>
      <c r="AS348" s="384"/>
      <c r="AT348" s="384"/>
      <c r="AU348" s="384"/>
      <c r="AV348" s="384"/>
      <c r="AW348" s="384"/>
      <c r="AX348" s="384"/>
      <c r="AY348" s="384"/>
      <c r="AZ348" s="384"/>
      <c r="BA348" s="384"/>
      <c r="BB348" s="384"/>
      <c r="BC348" s="384"/>
      <c r="BD348" s="384"/>
      <c r="BE348" s="384"/>
    </row>
    <row r="349" spans="1:57">
      <c r="A349" s="384"/>
      <c r="B349" s="384"/>
      <c r="C349" s="384"/>
      <c r="D349" s="384"/>
      <c r="E349" s="384"/>
      <c r="F349" s="384"/>
      <c r="G349" s="384"/>
      <c r="H349" s="384"/>
      <c r="I349" s="384"/>
      <c r="J349" s="384"/>
      <c r="K349" s="384"/>
      <c r="L349" s="384"/>
      <c r="M349" s="384"/>
      <c r="N349" s="384"/>
      <c r="O349" s="384"/>
      <c r="P349" s="384"/>
      <c r="Q349" s="384"/>
      <c r="R349" s="384"/>
      <c r="S349" s="384"/>
      <c r="T349" s="384"/>
      <c r="U349" s="384"/>
      <c r="V349" s="384"/>
      <c r="W349" s="384"/>
      <c r="X349" s="384"/>
      <c r="Y349" s="384"/>
      <c r="Z349" s="384"/>
      <c r="AA349" s="384"/>
      <c r="AB349" s="384"/>
      <c r="AC349" s="384"/>
      <c r="AD349" s="384"/>
      <c r="AE349" s="384"/>
      <c r="AF349" s="384"/>
      <c r="AG349" s="384"/>
      <c r="AH349" s="384"/>
      <c r="AI349" s="384"/>
      <c r="AJ349" s="384"/>
      <c r="AK349" s="384"/>
      <c r="AL349" s="384"/>
      <c r="AM349" s="384"/>
      <c r="AN349" s="384"/>
      <c r="AO349" s="384"/>
      <c r="AP349" s="384"/>
      <c r="AQ349" s="384"/>
      <c r="AR349" s="384"/>
      <c r="AS349" s="384"/>
      <c r="AT349" s="384"/>
      <c r="AU349" s="384"/>
      <c r="AV349" s="384"/>
      <c r="AW349" s="384"/>
      <c r="AX349" s="384"/>
      <c r="AY349" s="384"/>
      <c r="AZ349" s="384"/>
      <c r="BA349" s="384"/>
      <c r="BB349" s="384"/>
      <c r="BC349" s="384"/>
      <c r="BD349" s="384"/>
      <c r="BE349" s="384"/>
    </row>
    <row r="350" spans="1:57">
      <c r="A350" s="384"/>
      <c r="B350" s="384"/>
      <c r="C350" s="384"/>
      <c r="D350" s="384"/>
      <c r="E350" s="384"/>
      <c r="F350" s="384"/>
      <c r="G350" s="384"/>
      <c r="H350" s="384"/>
      <c r="I350" s="384"/>
      <c r="J350" s="384"/>
      <c r="K350" s="384"/>
      <c r="L350" s="384"/>
      <c r="M350" s="384"/>
      <c r="N350" s="384"/>
      <c r="O350" s="384"/>
      <c r="P350" s="384"/>
      <c r="Q350" s="384"/>
      <c r="R350" s="384"/>
      <c r="S350" s="384"/>
      <c r="T350" s="384"/>
      <c r="U350" s="384"/>
      <c r="V350" s="384"/>
      <c r="W350" s="384"/>
      <c r="X350" s="384"/>
      <c r="Y350" s="384"/>
      <c r="Z350" s="384"/>
      <c r="AA350" s="384"/>
      <c r="AB350" s="384"/>
      <c r="AC350" s="384"/>
      <c r="AD350" s="384"/>
      <c r="AE350" s="384"/>
      <c r="AF350" s="384"/>
      <c r="AG350" s="384"/>
      <c r="AH350" s="384"/>
      <c r="AI350" s="384"/>
      <c r="AJ350" s="384"/>
      <c r="AK350" s="384"/>
      <c r="AL350" s="384"/>
      <c r="AM350" s="384"/>
      <c r="AN350" s="384"/>
      <c r="AO350" s="384"/>
      <c r="AP350" s="384"/>
      <c r="AQ350" s="384"/>
      <c r="AR350" s="384"/>
      <c r="AS350" s="384"/>
      <c r="AT350" s="384"/>
      <c r="AU350" s="384"/>
      <c r="AV350" s="384"/>
      <c r="AW350" s="384"/>
      <c r="AX350" s="384"/>
      <c r="AY350" s="384"/>
      <c r="AZ350" s="384"/>
      <c r="BA350" s="384"/>
      <c r="BB350" s="384"/>
      <c r="BC350" s="384"/>
      <c r="BD350" s="384"/>
      <c r="BE350" s="384"/>
    </row>
    <row r="351" spans="1:57">
      <c r="A351" s="384"/>
      <c r="B351" s="384"/>
      <c r="C351" s="384"/>
      <c r="D351" s="384"/>
      <c r="E351" s="384"/>
      <c r="F351" s="384"/>
      <c r="G351" s="384"/>
      <c r="H351" s="384"/>
      <c r="I351" s="384"/>
      <c r="J351" s="384"/>
      <c r="K351" s="384"/>
      <c r="L351" s="384"/>
      <c r="M351" s="384"/>
      <c r="N351" s="384"/>
      <c r="O351" s="384"/>
      <c r="P351" s="384"/>
      <c r="Q351" s="384"/>
      <c r="R351" s="384"/>
      <c r="S351" s="384"/>
      <c r="T351" s="384"/>
      <c r="U351" s="384"/>
      <c r="V351" s="384"/>
      <c r="W351" s="384"/>
      <c r="X351" s="384"/>
      <c r="Y351" s="384"/>
      <c r="Z351" s="384"/>
      <c r="AA351" s="384"/>
      <c r="AB351" s="384"/>
      <c r="AC351" s="384"/>
      <c r="AD351" s="384"/>
      <c r="AE351" s="384"/>
      <c r="AF351" s="384"/>
      <c r="AG351" s="384"/>
      <c r="AH351" s="384"/>
      <c r="AI351" s="384"/>
      <c r="AJ351" s="384"/>
      <c r="AK351" s="384"/>
      <c r="AL351" s="384"/>
      <c r="AM351" s="384"/>
      <c r="AN351" s="384"/>
      <c r="AO351" s="384"/>
      <c r="AP351" s="384"/>
      <c r="AQ351" s="384"/>
      <c r="AR351" s="384"/>
      <c r="AS351" s="384"/>
      <c r="AT351" s="384"/>
      <c r="AU351" s="384"/>
      <c r="AV351" s="384"/>
      <c r="AW351" s="384"/>
      <c r="AX351" s="384"/>
      <c r="AY351" s="384"/>
      <c r="AZ351" s="384"/>
      <c r="BA351" s="384"/>
      <c r="BB351" s="384"/>
      <c r="BC351" s="384"/>
      <c r="BD351" s="384"/>
      <c r="BE351" s="384"/>
    </row>
    <row r="352" spans="1:57">
      <c r="A352" s="384"/>
      <c r="B352" s="384"/>
      <c r="C352" s="384"/>
      <c r="D352" s="384"/>
      <c r="E352" s="384"/>
      <c r="F352" s="384"/>
      <c r="G352" s="384"/>
      <c r="H352" s="384"/>
      <c r="I352" s="384"/>
      <c r="J352" s="384"/>
      <c r="K352" s="384"/>
      <c r="L352" s="384"/>
      <c r="M352" s="384"/>
      <c r="N352" s="384"/>
      <c r="O352" s="384"/>
      <c r="P352" s="384"/>
      <c r="Q352" s="384"/>
      <c r="R352" s="384"/>
      <c r="S352" s="384"/>
      <c r="T352" s="384"/>
      <c r="U352" s="384"/>
      <c r="V352" s="384"/>
      <c r="W352" s="384"/>
      <c r="X352" s="384"/>
      <c r="Y352" s="384"/>
      <c r="Z352" s="384"/>
      <c r="AA352" s="384"/>
      <c r="AB352" s="384"/>
      <c r="AC352" s="384"/>
      <c r="AD352" s="384"/>
      <c r="AE352" s="384"/>
      <c r="AF352" s="384"/>
      <c r="AG352" s="384"/>
      <c r="AH352" s="384"/>
      <c r="AI352" s="384"/>
      <c r="AJ352" s="384"/>
      <c r="AK352" s="384"/>
      <c r="AL352" s="384"/>
      <c r="AM352" s="384"/>
      <c r="AN352" s="384"/>
      <c r="AO352" s="384"/>
      <c r="AP352" s="384"/>
      <c r="AQ352" s="384"/>
      <c r="AR352" s="384"/>
      <c r="AS352" s="384"/>
      <c r="AT352" s="384"/>
      <c r="AU352" s="384"/>
      <c r="AV352" s="384"/>
      <c r="AW352" s="384"/>
      <c r="AX352" s="384"/>
      <c r="AY352" s="384"/>
      <c r="AZ352" s="384"/>
      <c r="BA352" s="384"/>
      <c r="BB352" s="384"/>
      <c r="BC352" s="384"/>
      <c r="BD352" s="384"/>
      <c r="BE352" s="384"/>
    </row>
    <row r="353" spans="1:57">
      <c r="A353" s="384"/>
      <c r="B353" s="384"/>
      <c r="C353" s="384"/>
      <c r="D353" s="384"/>
      <c r="E353" s="384"/>
      <c r="F353" s="384"/>
      <c r="G353" s="384"/>
      <c r="H353" s="384"/>
      <c r="I353" s="384"/>
      <c r="J353" s="384"/>
      <c r="K353" s="384"/>
      <c r="L353" s="384"/>
      <c r="M353" s="384"/>
      <c r="N353" s="384"/>
      <c r="O353" s="384"/>
      <c r="P353" s="384"/>
      <c r="Q353" s="384"/>
      <c r="R353" s="384"/>
      <c r="S353" s="384"/>
      <c r="T353" s="384"/>
      <c r="U353" s="384"/>
      <c r="V353" s="384"/>
      <c r="W353" s="384"/>
      <c r="X353" s="384"/>
      <c r="Y353" s="384"/>
      <c r="Z353" s="384"/>
      <c r="AA353" s="384"/>
      <c r="AB353" s="384"/>
      <c r="AC353" s="384"/>
      <c r="AD353" s="384"/>
      <c r="AE353" s="384"/>
      <c r="AF353" s="384"/>
      <c r="AG353" s="384"/>
      <c r="AH353" s="384"/>
      <c r="AI353" s="384"/>
      <c r="AJ353" s="384"/>
      <c r="AK353" s="384"/>
      <c r="AL353" s="384"/>
      <c r="AM353" s="384"/>
      <c r="AN353" s="384"/>
      <c r="AO353" s="384"/>
      <c r="AP353" s="384"/>
      <c r="AQ353" s="384"/>
      <c r="AR353" s="384"/>
      <c r="AS353" s="384"/>
      <c r="AT353" s="384"/>
      <c r="AU353" s="384"/>
      <c r="AV353" s="384"/>
      <c r="AW353" s="384"/>
      <c r="AX353" s="384"/>
      <c r="AY353" s="384"/>
      <c r="AZ353" s="384"/>
      <c r="BA353" s="384"/>
      <c r="BB353" s="384"/>
      <c r="BC353" s="384"/>
      <c r="BD353" s="384"/>
      <c r="BE353" s="384"/>
    </row>
    <row r="354" spans="1:57">
      <c r="A354" s="384"/>
      <c r="B354" s="384"/>
      <c r="C354" s="384"/>
      <c r="D354" s="384"/>
      <c r="E354" s="384"/>
      <c r="F354" s="384"/>
      <c r="G354" s="384"/>
      <c r="H354" s="384"/>
      <c r="I354" s="384"/>
      <c r="J354" s="384"/>
      <c r="K354" s="384"/>
      <c r="L354" s="384"/>
      <c r="M354" s="384"/>
      <c r="N354" s="384"/>
      <c r="O354" s="384"/>
      <c r="P354" s="384"/>
      <c r="Q354" s="384"/>
      <c r="R354" s="384"/>
      <c r="S354" s="384"/>
      <c r="T354" s="384"/>
      <c r="U354" s="384"/>
      <c r="V354" s="384"/>
      <c r="W354" s="384"/>
      <c r="X354" s="384"/>
      <c r="Y354" s="384"/>
      <c r="Z354" s="384"/>
      <c r="AA354" s="384"/>
      <c r="AB354" s="384"/>
      <c r="AC354" s="384"/>
      <c r="AD354" s="384"/>
      <c r="AE354" s="384"/>
      <c r="AF354" s="384"/>
      <c r="AG354" s="384"/>
      <c r="AH354" s="384"/>
      <c r="AI354" s="384"/>
      <c r="AJ354" s="384"/>
      <c r="AK354" s="384"/>
      <c r="AL354" s="384"/>
      <c r="AM354" s="384"/>
      <c r="AN354" s="384"/>
      <c r="AO354" s="384"/>
      <c r="AP354" s="384"/>
      <c r="AQ354" s="384"/>
      <c r="AR354" s="384"/>
      <c r="AS354" s="384"/>
      <c r="AT354" s="384"/>
      <c r="AU354" s="384"/>
      <c r="AV354" s="384"/>
      <c r="AW354" s="384"/>
      <c r="AX354" s="384"/>
      <c r="AY354" s="384"/>
      <c r="AZ354" s="384"/>
      <c r="BA354" s="384"/>
      <c r="BB354" s="384"/>
      <c r="BC354" s="384"/>
      <c r="BD354" s="384"/>
      <c r="BE354" s="384"/>
    </row>
    <row r="355" spans="1:57">
      <c r="A355" s="384"/>
      <c r="B355" s="384"/>
      <c r="C355" s="384"/>
      <c r="D355" s="384"/>
      <c r="E355" s="384"/>
      <c r="F355" s="384"/>
      <c r="G355" s="384"/>
      <c r="H355" s="384"/>
      <c r="I355" s="384"/>
      <c r="J355" s="384"/>
      <c r="K355" s="384"/>
      <c r="L355" s="384"/>
      <c r="M355" s="384"/>
      <c r="N355" s="384"/>
      <c r="O355" s="384"/>
      <c r="P355" s="384"/>
      <c r="Q355" s="384"/>
      <c r="R355" s="384"/>
      <c r="S355" s="384"/>
      <c r="T355" s="384"/>
      <c r="U355" s="384"/>
      <c r="V355" s="384"/>
      <c r="W355" s="384"/>
      <c r="X355" s="384"/>
      <c r="Y355" s="384"/>
      <c r="Z355" s="384"/>
      <c r="AA355" s="384"/>
      <c r="AB355" s="384"/>
      <c r="AC355" s="384"/>
      <c r="AD355" s="384"/>
      <c r="AE355" s="384"/>
      <c r="AF355" s="384"/>
      <c r="AG355" s="384"/>
      <c r="AH355" s="384"/>
      <c r="AI355" s="384"/>
      <c r="AJ355" s="384"/>
      <c r="AK355" s="384"/>
      <c r="AL355" s="384"/>
      <c r="AM355" s="384"/>
      <c r="AN355" s="384"/>
      <c r="AO355" s="384"/>
      <c r="AP355" s="384"/>
      <c r="AQ355" s="384"/>
      <c r="AR355" s="384"/>
      <c r="AS355" s="384"/>
      <c r="AT355" s="384"/>
      <c r="AU355" s="384"/>
      <c r="AV355" s="384"/>
      <c r="AW355" s="384"/>
      <c r="AX355" s="384"/>
      <c r="AY355" s="384"/>
      <c r="AZ355" s="384"/>
      <c r="BA355" s="384"/>
      <c r="BB355" s="384"/>
      <c r="BC355" s="384"/>
      <c r="BD355" s="384"/>
      <c r="BE355" s="384"/>
    </row>
    <row r="356" spans="1:57">
      <c r="A356" s="384"/>
      <c r="B356" s="384"/>
      <c r="C356" s="384"/>
      <c r="D356" s="384"/>
      <c r="E356" s="384"/>
      <c r="F356" s="384"/>
      <c r="G356" s="384"/>
      <c r="H356" s="384"/>
      <c r="I356" s="384"/>
      <c r="J356" s="384"/>
      <c r="K356" s="384"/>
      <c r="L356" s="384"/>
      <c r="M356" s="384"/>
      <c r="N356" s="384"/>
      <c r="O356" s="384"/>
      <c r="P356" s="384"/>
      <c r="Q356" s="384"/>
      <c r="R356" s="384"/>
      <c r="S356" s="384"/>
      <c r="T356" s="384"/>
      <c r="U356" s="384"/>
      <c r="V356" s="384"/>
      <c r="W356" s="384"/>
      <c r="X356" s="384"/>
      <c r="Y356" s="384"/>
      <c r="Z356" s="384"/>
      <c r="AA356" s="384"/>
      <c r="AB356" s="384"/>
      <c r="AC356" s="384"/>
      <c r="AD356" s="384"/>
      <c r="AE356" s="384"/>
      <c r="AF356" s="384"/>
      <c r="AG356" s="384"/>
      <c r="AH356" s="384"/>
      <c r="AI356" s="384"/>
      <c r="AJ356" s="384"/>
      <c r="AK356" s="384"/>
      <c r="AL356" s="384"/>
      <c r="AM356" s="384"/>
      <c r="AN356" s="384"/>
      <c r="AO356" s="384"/>
      <c r="AP356" s="384"/>
      <c r="AQ356" s="384"/>
      <c r="AR356" s="384"/>
      <c r="AS356" s="384"/>
      <c r="AT356" s="384"/>
      <c r="AU356" s="384"/>
      <c r="AV356" s="384"/>
      <c r="AW356" s="384"/>
      <c r="AX356" s="384"/>
      <c r="AY356" s="384"/>
      <c r="AZ356" s="384"/>
      <c r="BA356" s="384"/>
      <c r="BB356" s="384"/>
      <c r="BC356" s="384"/>
      <c r="BD356" s="384"/>
      <c r="BE356" s="384"/>
    </row>
    <row r="357" spans="1:57">
      <c r="A357" s="384"/>
      <c r="B357" s="384"/>
      <c r="C357" s="384"/>
      <c r="D357" s="384"/>
      <c r="E357" s="384"/>
      <c r="F357" s="384"/>
      <c r="G357" s="384"/>
      <c r="H357" s="384"/>
      <c r="I357" s="384"/>
      <c r="J357" s="384"/>
      <c r="K357" s="384"/>
      <c r="L357" s="384"/>
      <c r="M357" s="384"/>
      <c r="N357" s="384"/>
      <c r="O357" s="384"/>
      <c r="P357" s="384"/>
      <c r="Q357" s="384"/>
      <c r="R357" s="384"/>
      <c r="S357" s="384"/>
      <c r="T357" s="384"/>
      <c r="U357" s="384"/>
      <c r="V357" s="384"/>
      <c r="W357" s="384"/>
      <c r="X357" s="384"/>
      <c r="Y357" s="384"/>
      <c r="Z357" s="384"/>
      <c r="AA357" s="384"/>
      <c r="AB357" s="384"/>
      <c r="AC357" s="384"/>
      <c r="AD357" s="384"/>
      <c r="AE357" s="384"/>
      <c r="AF357" s="384"/>
      <c r="AG357" s="384"/>
      <c r="AH357" s="384"/>
      <c r="AI357" s="384"/>
      <c r="AJ357" s="384"/>
      <c r="AK357" s="384"/>
      <c r="AL357" s="384"/>
      <c r="AM357" s="384"/>
      <c r="AN357" s="384"/>
      <c r="AO357" s="384"/>
      <c r="AP357" s="384"/>
      <c r="AQ357" s="384"/>
      <c r="AR357" s="384"/>
      <c r="AS357" s="384"/>
      <c r="AT357" s="384"/>
      <c r="AU357" s="384"/>
      <c r="AV357" s="384"/>
      <c r="AW357" s="384"/>
      <c r="AX357" s="384"/>
      <c r="AY357" s="384"/>
      <c r="AZ357" s="384"/>
      <c r="BA357" s="384"/>
      <c r="BB357" s="384"/>
      <c r="BC357" s="384"/>
      <c r="BD357" s="384"/>
      <c r="BE357" s="384"/>
    </row>
    <row r="358" spans="1:57">
      <c r="A358" s="384"/>
      <c r="B358" s="384"/>
      <c r="C358" s="384"/>
      <c r="D358" s="384"/>
      <c r="E358" s="384"/>
      <c r="F358" s="384"/>
      <c r="G358" s="384"/>
      <c r="H358" s="384"/>
      <c r="I358" s="384"/>
      <c r="J358" s="384"/>
      <c r="K358" s="384"/>
      <c r="L358" s="384"/>
      <c r="M358" s="384"/>
      <c r="N358" s="384"/>
      <c r="O358" s="384"/>
      <c r="P358" s="384"/>
      <c r="Q358" s="384"/>
      <c r="R358" s="384"/>
      <c r="S358" s="384"/>
      <c r="T358" s="384"/>
      <c r="U358" s="384"/>
      <c r="V358" s="384"/>
      <c r="W358" s="384"/>
      <c r="X358" s="384"/>
      <c r="Y358" s="384"/>
      <c r="Z358" s="384"/>
      <c r="AA358" s="384"/>
      <c r="AB358" s="384"/>
      <c r="AC358" s="384"/>
      <c r="AD358" s="384"/>
      <c r="AE358" s="384"/>
      <c r="AF358" s="384"/>
      <c r="AG358" s="384"/>
      <c r="AH358" s="384"/>
      <c r="AI358" s="384"/>
      <c r="AJ358" s="384"/>
      <c r="AK358" s="384"/>
      <c r="AL358" s="384"/>
      <c r="AM358" s="384"/>
      <c r="AN358" s="384"/>
      <c r="AO358" s="384"/>
      <c r="AP358" s="384"/>
      <c r="AQ358" s="384"/>
      <c r="AR358" s="384"/>
      <c r="AS358" s="384"/>
      <c r="AT358" s="384"/>
      <c r="AU358" s="384"/>
      <c r="AV358" s="384"/>
      <c r="AW358" s="384"/>
      <c r="AX358" s="384"/>
      <c r="AY358" s="384"/>
      <c r="AZ358" s="384"/>
      <c r="BA358" s="384"/>
      <c r="BB358" s="384"/>
      <c r="BC358" s="384"/>
      <c r="BD358" s="384"/>
      <c r="BE358" s="384"/>
    </row>
    <row r="359" spans="1:57">
      <c r="A359" s="384"/>
      <c r="B359" s="384"/>
      <c r="C359" s="384"/>
      <c r="D359" s="384"/>
      <c r="E359" s="384"/>
      <c r="F359" s="384"/>
      <c r="G359" s="384"/>
      <c r="H359" s="384"/>
      <c r="I359" s="384"/>
      <c r="J359" s="384"/>
      <c r="K359" s="384"/>
      <c r="L359" s="384"/>
      <c r="M359" s="384"/>
      <c r="N359" s="384"/>
      <c r="O359" s="384"/>
      <c r="P359" s="384"/>
      <c r="Q359" s="384"/>
      <c r="R359" s="384"/>
      <c r="S359" s="384"/>
      <c r="T359" s="384"/>
      <c r="U359" s="384"/>
      <c r="V359" s="384"/>
      <c r="W359" s="384"/>
      <c r="X359" s="384"/>
      <c r="Y359" s="384"/>
      <c r="Z359" s="384"/>
      <c r="AA359" s="384"/>
      <c r="AB359" s="384"/>
      <c r="AC359" s="384"/>
      <c r="AD359" s="384"/>
      <c r="AE359" s="384"/>
      <c r="AF359" s="384"/>
      <c r="AG359" s="384"/>
      <c r="AH359" s="384"/>
      <c r="AI359" s="384"/>
      <c r="AJ359" s="384"/>
      <c r="AK359" s="384"/>
      <c r="AL359" s="384"/>
      <c r="AM359" s="384"/>
      <c r="AN359" s="384"/>
      <c r="AO359" s="384"/>
      <c r="AP359" s="384"/>
      <c r="AQ359" s="384"/>
      <c r="AR359" s="384"/>
      <c r="AS359" s="384"/>
      <c r="AT359" s="384"/>
      <c r="AU359" s="384"/>
      <c r="AV359" s="384"/>
      <c r="AW359" s="384"/>
      <c r="AX359" s="384"/>
      <c r="AY359" s="384"/>
      <c r="AZ359" s="384"/>
      <c r="BA359" s="384"/>
      <c r="BB359" s="384"/>
      <c r="BC359" s="384"/>
      <c r="BD359" s="384"/>
      <c r="BE359" s="384"/>
    </row>
    <row r="360" spans="1:57">
      <c r="A360" s="384"/>
      <c r="B360" s="384"/>
      <c r="C360" s="384"/>
      <c r="D360" s="384"/>
      <c r="E360" s="384"/>
      <c r="F360" s="384"/>
      <c r="G360" s="384"/>
      <c r="H360" s="384"/>
      <c r="I360" s="384"/>
      <c r="J360" s="384"/>
      <c r="K360" s="384"/>
      <c r="L360" s="384"/>
      <c r="M360" s="384"/>
      <c r="N360" s="384"/>
      <c r="O360" s="384"/>
      <c r="P360" s="384"/>
      <c r="Q360" s="384"/>
      <c r="R360" s="384"/>
      <c r="S360" s="384"/>
      <c r="T360" s="384"/>
      <c r="U360" s="384"/>
      <c r="V360" s="384"/>
      <c r="W360" s="384"/>
      <c r="X360" s="384"/>
      <c r="Y360" s="384"/>
      <c r="Z360" s="384"/>
      <c r="AA360" s="384"/>
      <c r="AB360" s="384"/>
      <c r="AC360" s="384"/>
      <c r="AD360" s="384"/>
      <c r="AE360" s="384"/>
      <c r="AF360" s="384"/>
      <c r="AG360" s="384"/>
      <c r="AH360" s="384"/>
      <c r="AI360" s="384"/>
      <c r="AJ360" s="384"/>
      <c r="AK360" s="384"/>
      <c r="AL360" s="384"/>
      <c r="AM360" s="384"/>
      <c r="AN360" s="384"/>
      <c r="AO360" s="384"/>
      <c r="AP360" s="384"/>
      <c r="AQ360" s="384"/>
      <c r="AR360" s="384"/>
      <c r="AS360" s="384"/>
      <c r="AT360" s="384"/>
      <c r="AU360" s="384"/>
      <c r="AV360" s="384"/>
      <c r="AW360" s="384"/>
      <c r="AX360" s="384"/>
      <c r="AY360" s="384"/>
      <c r="AZ360" s="384"/>
      <c r="BA360" s="384"/>
      <c r="BB360" s="384"/>
      <c r="BC360" s="384"/>
      <c r="BD360" s="384"/>
      <c r="BE360" s="384"/>
    </row>
    <row r="361" spans="1:57">
      <c r="A361" s="384"/>
      <c r="B361" s="384"/>
      <c r="C361" s="384"/>
      <c r="D361" s="384"/>
      <c r="E361" s="384"/>
      <c r="F361" s="384"/>
      <c r="G361" s="384"/>
      <c r="H361" s="384"/>
      <c r="I361" s="384"/>
      <c r="J361" s="384"/>
      <c r="K361" s="384"/>
      <c r="L361" s="384"/>
      <c r="M361" s="384"/>
      <c r="N361" s="384"/>
      <c r="O361" s="384"/>
      <c r="P361" s="384"/>
      <c r="Q361" s="384"/>
      <c r="R361" s="384"/>
      <c r="S361" s="384"/>
      <c r="T361" s="384"/>
      <c r="U361" s="384"/>
      <c r="V361" s="384"/>
      <c r="W361" s="384"/>
      <c r="X361" s="384"/>
      <c r="Y361" s="384"/>
      <c r="Z361" s="384"/>
      <c r="AA361" s="384"/>
      <c r="AB361" s="384"/>
      <c r="AC361" s="384"/>
      <c r="AD361" s="384"/>
      <c r="AE361" s="384"/>
      <c r="AF361" s="384"/>
      <c r="AG361" s="384"/>
      <c r="AH361" s="384"/>
      <c r="AI361" s="384"/>
      <c r="AJ361" s="384"/>
      <c r="AK361" s="384"/>
      <c r="AL361" s="384"/>
      <c r="AM361" s="384"/>
      <c r="AN361" s="384"/>
      <c r="AO361" s="384"/>
      <c r="AP361" s="384"/>
      <c r="AQ361" s="384"/>
      <c r="AR361" s="384"/>
      <c r="AS361" s="384"/>
      <c r="AT361" s="384"/>
      <c r="AU361" s="384"/>
      <c r="AV361" s="384"/>
      <c r="AW361" s="384"/>
      <c r="AX361" s="384"/>
      <c r="AY361" s="384"/>
      <c r="AZ361" s="384"/>
      <c r="BA361" s="384"/>
      <c r="BB361" s="384"/>
      <c r="BC361" s="384"/>
      <c r="BD361" s="384"/>
      <c r="BE361" s="384"/>
    </row>
    <row r="362" spans="1:57">
      <c r="A362" s="384"/>
      <c r="B362" s="384"/>
      <c r="C362" s="384"/>
      <c r="D362" s="384"/>
      <c r="E362" s="384"/>
      <c r="F362" s="384"/>
      <c r="G362" s="384"/>
      <c r="H362" s="384"/>
      <c r="I362" s="384"/>
      <c r="J362" s="384"/>
      <c r="K362" s="384"/>
      <c r="L362" s="384"/>
      <c r="M362" s="384"/>
      <c r="N362" s="384"/>
      <c r="O362" s="384"/>
      <c r="P362" s="384"/>
      <c r="Q362" s="384"/>
      <c r="R362" s="384"/>
      <c r="S362" s="384"/>
      <c r="T362" s="384"/>
      <c r="U362" s="384"/>
      <c r="V362" s="384"/>
      <c r="W362" s="384"/>
      <c r="X362" s="384"/>
      <c r="Y362" s="384"/>
      <c r="Z362" s="384"/>
      <c r="AA362" s="384"/>
      <c r="AB362" s="384"/>
      <c r="AC362" s="384"/>
      <c r="AD362" s="384"/>
      <c r="AE362" s="384"/>
      <c r="AF362" s="384"/>
      <c r="AG362" s="384"/>
      <c r="AH362" s="384"/>
      <c r="AI362" s="384"/>
      <c r="AJ362" s="384"/>
      <c r="AK362" s="384"/>
      <c r="AL362" s="384"/>
      <c r="AM362" s="384"/>
      <c r="AN362" s="384"/>
      <c r="AO362" s="384"/>
      <c r="AP362" s="384"/>
      <c r="AQ362" s="384"/>
      <c r="AR362" s="384"/>
      <c r="AS362" s="384"/>
      <c r="AT362" s="384"/>
      <c r="AU362" s="384"/>
      <c r="AV362" s="384"/>
      <c r="AW362" s="384"/>
      <c r="AX362" s="384"/>
      <c r="AY362" s="384"/>
      <c r="AZ362" s="384"/>
      <c r="BA362" s="384"/>
      <c r="BB362" s="384"/>
      <c r="BC362" s="384"/>
      <c r="BD362" s="384"/>
      <c r="BE362" s="384"/>
    </row>
    <row r="363" spans="1:57">
      <c r="A363" s="384"/>
      <c r="B363" s="384"/>
      <c r="C363" s="384"/>
      <c r="D363" s="384"/>
      <c r="E363" s="384"/>
      <c r="F363" s="384"/>
      <c r="G363" s="384"/>
      <c r="H363" s="384"/>
      <c r="I363" s="384"/>
      <c r="J363" s="384"/>
      <c r="K363" s="384"/>
      <c r="L363" s="384"/>
      <c r="M363" s="384"/>
      <c r="N363" s="384"/>
      <c r="O363" s="384"/>
      <c r="P363" s="384"/>
      <c r="Q363" s="384"/>
      <c r="R363" s="384"/>
      <c r="S363" s="384"/>
      <c r="T363" s="384"/>
      <c r="U363" s="384"/>
      <c r="V363" s="384"/>
      <c r="W363" s="384"/>
      <c r="X363" s="384"/>
      <c r="Y363" s="384"/>
      <c r="Z363" s="384"/>
      <c r="AA363" s="384"/>
      <c r="AB363" s="384"/>
      <c r="AC363" s="384"/>
      <c r="AD363" s="384"/>
      <c r="AE363" s="384"/>
      <c r="AF363" s="384"/>
      <c r="AG363" s="384"/>
      <c r="AH363" s="384"/>
      <c r="AI363" s="384"/>
      <c r="AJ363" s="384"/>
      <c r="AK363" s="384"/>
      <c r="AL363" s="384"/>
      <c r="AM363" s="384"/>
      <c r="AN363" s="384"/>
      <c r="AO363" s="384"/>
      <c r="AP363" s="384"/>
      <c r="AQ363" s="384"/>
      <c r="AR363" s="384"/>
      <c r="AS363" s="384"/>
      <c r="AT363" s="384"/>
      <c r="AU363" s="384"/>
      <c r="AV363" s="384"/>
      <c r="AW363" s="384"/>
      <c r="AX363" s="384"/>
      <c r="AY363" s="384"/>
      <c r="AZ363" s="384"/>
      <c r="BA363" s="384"/>
      <c r="BB363" s="384"/>
      <c r="BC363" s="384"/>
      <c r="BD363" s="384"/>
      <c r="BE363" s="384"/>
    </row>
    <row r="364" spans="1:57">
      <c r="A364" s="384"/>
      <c r="B364" s="384"/>
      <c r="C364" s="384"/>
      <c r="D364" s="384"/>
      <c r="E364" s="384"/>
      <c r="F364" s="384"/>
      <c r="G364" s="384"/>
      <c r="H364" s="384"/>
      <c r="I364" s="384"/>
      <c r="J364" s="384"/>
      <c r="K364" s="384"/>
      <c r="L364" s="384"/>
      <c r="M364" s="384"/>
      <c r="N364" s="384"/>
      <c r="O364" s="384"/>
      <c r="P364" s="384"/>
      <c r="Q364" s="384"/>
      <c r="R364" s="384"/>
      <c r="S364" s="384"/>
      <c r="T364" s="384"/>
      <c r="U364" s="384"/>
      <c r="V364" s="384"/>
      <c r="W364" s="384"/>
      <c r="X364" s="384"/>
      <c r="Y364" s="384"/>
      <c r="Z364" s="384"/>
      <c r="AA364" s="384"/>
      <c r="AB364" s="384"/>
      <c r="AC364" s="384"/>
      <c r="AD364" s="384"/>
      <c r="AE364" s="384"/>
      <c r="AF364" s="384"/>
      <c r="AG364" s="384"/>
      <c r="AH364" s="384"/>
      <c r="AI364" s="384"/>
      <c r="AJ364" s="384"/>
      <c r="AK364" s="384"/>
      <c r="AL364" s="384"/>
      <c r="AM364" s="384"/>
      <c r="AN364" s="384"/>
      <c r="AO364" s="384"/>
      <c r="AP364" s="384"/>
      <c r="AQ364" s="384"/>
      <c r="AR364" s="384"/>
      <c r="AS364" s="384"/>
      <c r="AT364" s="384"/>
      <c r="AU364" s="384"/>
      <c r="AV364" s="384"/>
      <c r="AW364" s="384"/>
      <c r="AX364" s="384"/>
      <c r="AY364" s="384"/>
      <c r="AZ364" s="384"/>
      <c r="BA364" s="384"/>
      <c r="BB364" s="384"/>
      <c r="BC364" s="384"/>
      <c r="BD364" s="384"/>
      <c r="BE364" s="384"/>
    </row>
    <row r="365" spans="1:57">
      <c r="A365" s="384"/>
      <c r="B365" s="384"/>
      <c r="C365" s="384"/>
      <c r="D365" s="384"/>
      <c r="E365" s="384"/>
      <c r="F365" s="384"/>
      <c r="G365" s="384"/>
      <c r="H365" s="384"/>
      <c r="I365" s="384"/>
      <c r="J365" s="384"/>
      <c r="K365" s="384"/>
      <c r="L365" s="384"/>
      <c r="M365" s="384"/>
      <c r="N365" s="384"/>
      <c r="O365" s="384"/>
      <c r="P365" s="384"/>
      <c r="Q365" s="384"/>
      <c r="R365" s="384"/>
      <c r="S365" s="384"/>
      <c r="T365" s="384"/>
      <c r="U365" s="384"/>
      <c r="V365" s="384"/>
      <c r="W365" s="384"/>
      <c r="X365" s="384"/>
      <c r="Y365" s="384"/>
      <c r="Z365" s="384"/>
      <c r="AA365" s="384"/>
      <c r="AB365" s="384"/>
      <c r="AC365" s="384"/>
      <c r="AD365" s="384"/>
      <c r="AE365" s="384"/>
      <c r="AF365" s="384"/>
      <c r="AG365" s="384"/>
      <c r="AH365" s="384"/>
      <c r="AI365" s="384"/>
      <c r="AJ365" s="384"/>
      <c r="AK365" s="384"/>
      <c r="AL365" s="384"/>
      <c r="AM365" s="384"/>
      <c r="AN365" s="384"/>
      <c r="AO365" s="384"/>
      <c r="AP365" s="384"/>
      <c r="AQ365" s="384"/>
      <c r="AR365" s="384"/>
      <c r="AS365" s="384"/>
      <c r="AT365" s="384"/>
      <c r="AU365" s="384"/>
      <c r="AV365" s="384"/>
      <c r="AW365" s="384"/>
      <c r="AX365" s="384"/>
      <c r="AY365" s="384"/>
      <c r="AZ365" s="384"/>
      <c r="BA365" s="384"/>
      <c r="BB365" s="384"/>
      <c r="BC365" s="384"/>
      <c r="BD365" s="384"/>
      <c r="BE365" s="384"/>
    </row>
    <row r="366" spans="1:57">
      <c r="A366" s="384"/>
      <c r="B366" s="384"/>
      <c r="C366" s="384"/>
      <c r="D366" s="384"/>
      <c r="E366" s="384"/>
      <c r="F366" s="384"/>
      <c r="G366" s="384"/>
      <c r="H366" s="384"/>
      <c r="I366" s="384"/>
      <c r="J366" s="384"/>
      <c r="K366" s="384"/>
      <c r="L366" s="384"/>
      <c r="M366" s="384"/>
      <c r="N366" s="384"/>
      <c r="O366" s="384"/>
      <c r="P366" s="384"/>
      <c r="Q366" s="384"/>
      <c r="R366" s="384"/>
      <c r="S366" s="384"/>
      <c r="T366" s="384"/>
      <c r="U366" s="384"/>
      <c r="V366" s="384"/>
      <c r="W366" s="384"/>
      <c r="X366" s="384"/>
      <c r="Y366" s="384"/>
      <c r="Z366" s="384"/>
      <c r="AA366" s="384"/>
      <c r="AB366" s="384"/>
      <c r="AC366" s="384"/>
      <c r="AD366" s="384"/>
      <c r="AE366" s="384"/>
      <c r="AF366" s="384"/>
      <c r="AG366" s="384"/>
      <c r="AH366" s="384"/>
      <c r="AI366" s="384"/>
      <c r="AJ366" s="384"/>
      <c r="AK366" s="384"/>
      <c r="AL366" s="384"/>
      <c r="AM366" s="384"/>
      <c r="AN366" s="384"/>
      <c r="AO366" s="384"/>
      <c r="AP366" s="384"/>
      <c r="AQ366" s="384"/>
      <c r="AR366" s="384"/>
      <c r="AS366" s="384"/>
      <c r="AT366" s="384"/>
      <c r="AU366" s="384"/>
      <c r="AV366" s="384"/>
      <c r="AW366" s="384"/>
      <c r="AX366" s="384"/>
      <c r="AY366" s="384"/>
      <c r="AZ366" s="384"/>
      <c r="BA366" s="384"/>
      <c r="BB366" s="384"/>
      <c r="BC366" s="384"/>
      <c r="BD366" s="384"/>
      <c r="BE366" s="384"/>
    </row>
    <row r="367" spans="1:57">
      <c r="A367" s="384"/>
      <c r="B367" s="384"/>
      <c r="C367" s="384"/>
      <c r="D367" s="384"/>
      <c r="E367" s="384"/>
      <c r="F367" s="384"/>
      <c r="G367" s="384"/>
      <c r="H367" s="384"/>
      <c r="I367" s="384"/>
      <c r="J367" s="384"/>
      <c r="K367" s="384"/>
      <c r="L367" s="384"/>
      <c r="M367" s="384"/>
      <c r="N367" s="384"/>
      <c r="O367" s="384"/>
      <c r="P367" s="384"/>
      <c r="Q367" s="384"/>
      <c r="R367" s="384"/>
      <c r="S367" s="384"/>
      <c r="T367" s="384"/>
      <c r="U367" s="384"/>
      <c r="V367" s="384"/>
      <c r="W367" s="384"/>
      <c r="X367" s="384"/>
      <c r="Y367" s="384"/>
      <c r="Z367" s="384"/>
      <c r="AA367" s="384"/>
      <c r="AB367" s="384"/>
      <c r="AC367" s="384"/>
      <c r="AD367" s="384"/>
      <c r="AE367" s="384"/>
      <c r="AF367" s="384"/>
      <c r="AG367" s="384"/>
      <c r="AH367" s="384"/>
      <c r="AI367" s="384"/>
      <c r="AJ367" s="384"/>
      <c r="AK367" s="384"/>
      <c r="AL367" s="384"/>
      <c r="AM367" s="384"/>
      <c r="AN367" s="384"/>
      <c r="AO367" s="384"/>
      <c r="AP367" s="384"/>
      <c r="AQ367" s="384"/>
      <c r="AR367" s="384"/>
      <c r="AS367" s="384"/>
      <c r="AT367" s="384"/>
      <c r="AU367" s="384"/>
      <c r="AV367" s="384"/>
      <c r="AW367" s="384"/>
      <c r="AX367" s="384"/>
      <c r="AY367" s="384"/>
      <c r="AZ367" s="384"/>
      <c r="BA367" s="384"/>
      <c r="BB367" s="384"/>
      <c r="BC367" s="384"/>
      <c r="BD367" s="384"/>
      <c r="BE367" s="384"/>
    </row>
    <row r="368" spans="1:57">
      <c r="A368" s="384"/>
      <c r="B368" s="384"/>
      <c r="C368" s="384"/>
      <c r="D368" s="384"/>
      <c r="E368" s="384"/>
      <c r="F368" s="384"/>
      <c r="G368" s="384"/>
      <c r="H368" s="384"/>
      <c r="I368" s="384"/>
      <c r="J368" s="384"/>
      <c r="K368" s="384"/>
      <c r="L368" s="384"/>
      <c r="M368" s="384"/>
      <c r="N368" s="384"/>
      <c r="O368" s="384"/>
      <c r="P368" s="384"/>
      <c r="Q368" s="384"/>
      <c r="R368" s="384"/>
      <c r="S368" s="384"/>
      <c r="T368" s="384"/>
      <c r="U368" s="384"/>
      <c r="V368" s="384"/>
      <c r="W368" s="384"/>
      <c r="X368" s="384"/>
      <c r="Y368" s="384"/>
      <c r="Z368" s="384"/>
      <c r="AA368" s="384"/>
      <c r="AB368" s="384"/>
      <c r="AC368" s="384"/>
      <c r="AD368" s="384"/>
      <c r="AE368" s="384"/>
      <c r="AF368" s="384"/>
      <c r="AG368" s="384"/>
      <c r="AH368" s="384"/>
      <c r="AI368" s="384"/>
      <c r="AJ368" s="384"/>
      <c r="AK368" s="384"/>
      <c r="AL368" s="384"/>
      <c r="AM368" s="384"/>
      <c r="AN368" s="384"/>
      <c r="AO368" s="384"/>
      <c r="AP368" s="384"/>
      <c r="AQ368" s="384"/>
      <c r="AR368" s="384"/>
      <c r="AS368" s="384"/>
      <c r="AT368" s="384"/>
      <c r="AU368" s="384"/>
      <c r="AV368" s="384"/>
      <c r="AW368" s="384"/>
      <c r="AX368" s="384"/>
      <c r="AY368" s="384"/>
      <c r="AZ368" s="384"/>
      <c r="BA368" s="384"/>
      <c r="BB368" s="384"/>
      <c r="BC368" s="384"/>
      <c r="BD368" s="384"/>
      <c r="BE368" s="384"/>
    </row>
    <row r="369" spans="1:57">
      <c r="A369" s="384"/>
      <c r="B369" s="384"/>
      <c r="C369" s="384"/>
      <c r="D369" s="384"/>
      <c r="E369" s="384"/>
      <c r="F369" s="384"/>
      <c r="G369" s="384"/>
      <c r="H369" s="384"/>
      <c r="I369" s="384"/>
      <c r="J369" s="384"/>
      <c r="K369" s="384"/>
      <c r="L369" s="384"/>
      <c r="M369" s="384"/>
      <c r="N369" s="384"/>
      <c r="O369" s="384"/>
      <c r="P369" s="384"/>
      <c r="Q369" s="384"/>
      <c r="R369" s="384"/>
      <c r="S369" s="384"/>
      <c r="T369" s="384"/>
      <c r="U369" s="384"/>
      <c r="V369" s="384"/>
      <c r="W369" s="384"/>
      <c r="X369" s="384"/>
      <c r="Y369" s="384"/>
      <c r="Z369" s="384"/>
      <c r="AA369" s="384"/>
      <c r="AB369" s="384"/>
      <c r="AC369" s="384"/>
      <c r="AD369" s="384"/>
      <c r="AE369" s="384"/>
      <c r="AF369" s="384"/>
      <c r="AG369" s="384"/>
      <c r="AH369" s="384"/>
      <c r="AI369" s="384"/>
      <c r="AJ369" s="384"/>
      <c r="AK369" s="384"/>
      <c r="AL369" s="384"/>
      <c r="AM369" s="384"/>
      <c r="AN369" s="384"/>
      <c r="AO369" s="384"/>
      <c r="AP369" s="384"/>
      <c r="AQ369" s="384"/>
      <c r="AR369" s="384"/>
      <c r="AS369" s="384"/>
      <c r="AT369" s="384"/>
      <c r="AU369" s="384"/>
      <c r="AV369" s="384"/>
      <c r="AW369" s="384"/>
      <c r="AX369" s="384"/>
      <c r="AY369" s="384"/>
      <c r="AZ369" s="384"/>
      <c r="BA369" s="384"/>
      <c r="BB369" s="384"/>
      <c r="BC369" s="384"/>
      <c r="BD369" s="384"/>
      <c r="BE369" s="384"/>
    </row>
    <row r="370" spans="1:57">
      <c r="A370" s="384"/>
      <c r="B370" s="384"/>
      <c r="C370" s="384"/>
      <c r="D370" s="384"/>
      <c r="E370" s="384"/>
      <c r="F370" s="384"/>
      <c r="G370" s="384"/>
      <c r="H370" s="384"/>
      <c r="I370" s="384"/>
      <c r="J370" s="384"/>
      <c r="K370" s="384"/>
      <c r="L370" s="384"/>
      <c r="M370" s="384"/>
      <c r="N370" s="384"/>
      <c r="O370" s="384"/>
      <c r="P370" s="384"/>
      <c r="Q370" s="384"/>
      <c r="R370" s="384"/>
      <c r="S370" s="384"/>
      <c r="T370" s="384"/>
      <c r="U370" s="384"/>
      <c r="V370" s="384"/>
      <c r="W370" s="384"/>
      <c r="X370" s="384"/>
      <c r="Y370" s="384"/>
      <c r="Z370" s="384"/>
      <c r="AA370" s="384"/>
      <c r="AB370" s="384"/>
      <c r="AC370" s="384"/>
      <c r="AD370" s="384"/>
      <c r="AE370" s="384"/>
      <c r="AF370" s="384"/>
      <c r="AG370" s="384"/>
      <c r="AH370" s="384"/>
      <c r="AI370" s="384"/>
      <c r="AJ370" s="384"/>
      <c r="AK370" s="384"/>
      <c r="AL370" s="384"/>
      <c r="AM370" s="384"/>
      <c r="AN370" s="384"/>
      <c r="AO370" s="384"/>
      <c r="AP370" s="384"/>
      <c r="AQ370" s="384"/>
      <c r="AR370" s="384"/>
      <c r="AS370" s="384"/>
      <c r="AT370" s="384"/>
      <c r="AU370" s="384"/>
      <c r="AV370" s="384"/>
      <c r="AW370" s="384"/>
      <c r="AX370" s="384"/>
      <c r="AY370" s="384"/>
      <c r="AZ370" s="384"/>
      <c r="BA370" s="384"/>
      <c r="BB370" s="384"/>
      <c r="BC370" s="384"/>
      <c r="BD370" s="384"/>
      <c r="BE370" s="384"/>
    </row>
    <row r="371" spans="1:57">
      <c r="A371" s="384"/>
      <c r="B371" s="384"/>
      <c r="C371" s="384"/>
      <c r="D371" s="384"/>
      <c r="E371" s="384"/>
      <c r="F371" s="384"/>
      <c r="G371" s="384"/>
      <c r="H371" s="384"/>
      <c r="I371" s="384"/>
      <c r="J371" s="384"/>
      <c r="K371" s="384"/>
      <c r="L371" s="384"/>
      <c r="M371" s="384"/>
      <c r="N371" s="384"/>
      <c r="O371" s="384"/>
      <c r="P371" s="384"/>
      <c r="Q371" s="384"/>
      <c r="R371" s="384"/>
      <c r="S371" s="384"/>
      <c r="T371" s="384"/>
      <c r="U371" s="384"/>
      <c r="V371" s="384"/>
      <c r="W371" s="384"/>
      <c r="X371" s="384"/>
      <c r="Y371" s="384"/>
      <c r="Z371" s="384"/>
      <c r="AA371" s="384"/>
      <c r="AB371" s="384"/>
      <c r="AC371" s="384"/>
      <c r="AD371" s="384"/>
      <c r="AE371" s="384"/>
      <c r="AF371" s="384"/>
      <c r="AG371" s="384"/>
      <c r="AH371" s="384"/>
      <c r="AI371" s="384"/>
      <c r="AJ371" s="384"/>
      <c r="AK371" s="384"/>
      <c r="AL371" s="384"/>
      <c r="AM371" s="384"/>
      <c r="AN371" s="384"/>
      <c r="AO371" s="384"/>
      <c r="AP371" s="384"/>
      <c r="AQ371" s="384"/>
      <c r="AR371" s="384"/>
      <c r="AS371" s="384"/>
      <c r="AT371" s="384"/>
      <c r="AU371" s="384"/>
      <c r="AV371" s="384"/>
      <c r="AW371" s="384"/>
      <c r="AX371" s="384"/>
      <c r="AY371" s="384"/>
      <c r="AZ371" s="384"/>
      <c r="BA371" s="384"/>
      <c r="BB371" s="384"/>
      <c r="BC371" s="384"/>
      <c r="BD371" s="384"/>
      <c r="BE371" s="384"/>
    </row>
    <row r="372" spans="1:57">
      <c r="A372" s="384"/>
      <c r="B372" s="384"/>
      <c r="C372" s="384"/>
      <c r="D372" s="384"/>
      <c r="E372" s="384"/>
      <c r="F372" s="384"/>
      <c r="G372" s="384"/>
      <c r="H372" s="384"/>
      <c r="I372" s="384"/>
      <c r="J372" s="384"/>
      <c r="K372" s="384"/>
      <c r="L372" s="384"/>
      <c r="M372" s="384"/>
      <c r="N372" s="384"/>
      <c r="O372" s="384"/>
      <c r="P372" s="384"/>
      <c r="Q372" s="384"/>
      <c r="R372" s="384"/>
      <c r="S372" s="384"/>
      <c r="T372" s="384"/>
      <c r="U372" s="384"/>
      <c r="V372" s="384"/>
      <c r="W372" s="384"/>
      <c r="X372" s="384"/>
      <c r="Y372" s="384"/>
      <c r="Z372" s="384"/>
      <c r="AA372" s="384"/>
      <c r="AB372" s="384"/>
      <c r="AC372" s="384"/>
      <c r="AD372" s="384"/>
      <c r="AE372" s="384"/>
      <c r="AF372" s="384"/>
      <c r="AG372" s="384"/>
      <c r="AH372" s="384"/>
      <c r="AI372" s="384"/>
      <c r="AJ372" s="384"/>
      <c r="AK372" s="384"/>
      <c r="AL372" s="384"/>
      <c r="AM372" s="384"/>
      <c r="AN372" s="384"/>
      <c r="AO372" s="384"/>
      <c r="AP372" s="384"/>
      <c r="AQ372" s="384"/>
      <c r="AR372" s="384"/>
      <c r="AS372" s="384"/>
      <c r="AT372" s="384"/>
      <c r="AU372" s="384"/>
      <c r="AV372" s="384"/>
      <c r="AW372" s="384"/>
      <c r="AX372" s="384"/>
      <c r="AY372" s="384"/>
      <c r="AZ372" s="384"/>
      <c r="BA372" s="384"/>
      <c r="BB372" s="384"/>
      <c r="BC372" s="384"/>
      <c r="BD372" s="384"/>
      <c r="BE372" s="384"/>
    </row>
    <row r="373" spans="1:57">
      <c r="A373" s="384"/>
      <c r="B373" s="384"/>
      <c r="C373" s="384"/>
      <c r="D373" s="384"/>
      <c r="E373" s="384"/>
      <c r="F373" s="384"/>
      <c r="G373" s="384"/>
      <c r="H373" s="384"/>
      <c r="I373" s="384"/>
      <c r="J373" s="384"/>
      <c r="K373" s="384"/>
      <c r="L373" s="384"/>
      <c r="M373" s="384"/>
      <c r="N373" s="384"/>
      <c r="O373" s="384"/>
      <c r="P373" s="384"/>
      <c r="Q373" s="384"/>
      <c r="R373" s="384"/>
      <c r="S373" s="384"/>
      <c r="T373" s="384"/>
      <c r="U373" s="384"/>
      <c r="V373" s="384"/>
      <c r="W373" s="384"/>
      <c r="X373" s="384"/>
      <c r="Y373" s="384"/>
      <c r="Z373" s="384"/>
      <c r="AA373" s="384"/>
      <c r="AB373" s="384"/>
      <c r="AC373" s="384"/>
      <c r="AD373" s="384"/>
      <c r="AE373" s="384"/>
      <c r="AF373" s="384"/>
      <c r="AG373" s="384"/>
      <c r="AH373" s="384"/>
      <c r="AI373" s="384"/>
      <c r="AJ373" s="384"/>
      <c r="AK373" s="384"/>
      <c r="AL373" s="384"/>
      <c r="AM373" s="384"/>
      <c r="AN373" s="384"/>
      <c r="AO373" s="384"/>
      <c r="AP373" s="384"/>
      <c r="AQ373" s="384"/>
      <c r="AR373" s="384"/>
      <c r="AS373" s="384"/>
      <c r="AT373" s="384"/>
      <c r="AU373" s="384"/>
      <c r="AV373" s="384"/>
      <c r="AW373" s="384"/>
      <c r="AX373" s="384"/>
      <c r="AY373" s="384"/>
      <c r="AZ373" s="384"/>
      <c r="BA373" s="384"/>
      <c r="BB373" s="384"/>
      <c r="BC373" s="384"/>
      <c r="BD373" s="384"/>
      <c r="BE373" s="384"/>
    </row>
    <row r="374" spans="1:57">
      <c r="A374" s="384"/>
      <c r="B374" s="384"/>
      <c r="C374" s="384"/>
      <c r="D374" s="384"/>
      <c r="E374" s="384"/>
      <c r="F374" s="384"/>
      <c r="G374" s="384"/>
      <c r="H374" s="384"/>
      <c r="I374" s="384"/>
      <c r="J374" s="384"/>
      <c r="K374" s="384"/>
      <c r="L374" s="384"/>
      <c r="M374" s="384"/>
      <c r="N374" s="384"/>
      <c r="O374" s="384"/>
      <c r="P374" s="384"/>
      <c r="Q374" s="384"/>
      <c r="R374" s="384"/>
      <c r="S374" s="384"/>
      <c r="T374" s="384"/>
      <c r="U374" s="384"/>
      <c r="V374" s="384"/>
      <c r="W374" s="384"/>
      <c r="X374" s="384"/>
      <c r="Y374" s="384"/>
      <c r="Z374" s="384"/>
      <c r="AA374" s="384"/>
      <c r="AB374" s="384"/>
      <c r="AC374" s="384"/>
      <c r="AD374" s="384"/>
      <c r="AE374" s="384"/>
      <c r="AF374" s="384"/>
      <c r="AG374" s="384"/>
      <c r="AH374" s="384"/>
      <c r="AI374" s="384"/>
      <c r="AJ374" s="384"/>
      <c r="AK374" s="384"/>
      <c r="AL374" s="384"/>
      <c r="AM374" s="384"/>
      <c r="AN374" s="384"/>
      <c r="AO374" s="384"/>
      <c r="AP374" s="384"/>
      <c r="AQ374" s="384"/>
      <c r="AR374" s="384"/>
      <c r="AS374" s="384"/>
      <c r="AT374" s="384"/>
      <c r="AU374" s="384"/>
      <c r="AV374" s="384"/>
      <c r="AW374" s="384"/>
      <c r="AX374" s="384"/>
      <c r="AY374" s="384"/>
      <c r="AZ374" s="384"/>
      <c r="BA374" s="384"/>
      <c r="BB374" s="384"/>
      <c r="BC374" s="384"/>
      <c r="BD374" s="384"/>
      <c r="BE374" s="384"/>
    </row>
    <row r="375" spans="1:57">
      <c r="A375" s="384"/>
      <c r="B375" s="384"/>
      <c r="C375" s="384"/>
      <c r="D375" s="384"/>
      <c r="E375" s="384"/>
      <c r="F375" s="384"/>
      <c r="G375" s="384"/>
      <c r="H375" s="384"/>
      <c r="I375" s="384"/>
      <c r="J375" s="384"/>
      <c r="K375" s="384"/>
      <c r="L375" s="384"/>
      <c r="M375" s="384"/>
      <c r="N375" s="384"/>
      <c r="O375" s="384"/>
      <c r="P375" s="384"/>
      <c r="Q375" s="384"/>
      <c r="R375" s="384"/>
      <c r="S375" s="384"/>
      <c r="T375" s="384"/>
      <c r="U375" s="384"/>
      <c r="V375" s="384"/>
      <c r="W375" s="384"/>
      <c r="X375" s="384"/>
      <c r="Y375" s="384"/>
      <c r="Z375" s="384"/>
      <c r="AA375" s="384"/>
      <c r="AB375" s="384"/>
      <c r="AC375" s="384"/>
      <c r="AD375" s="384"/>
      <c r="AE375" s="384"/>
      <c r="AF375" s="384"/>
      <c r="AG375" s="384"/>
      <c r="AH375" s="384"/>
      <c r="AI375" s="384"/>
      <c r="AJ375" s="384"/>
      <c r="AK375" s="384"/>
      <c r="AL375" s="384"/>
      <c r="AM375" s="384"/>
      <c r="AN375" s="384"/>
      <c r="AO375" s="384"/>
      <c r="AP375" s="384"/>
      <c r="AQ375" s="384"/>
      <c r="AR375" s="384"/>
      <c r="AS375" s="384"/>
      <c r="AT375" s="384"/>
      <c r="AU375" s="384"/>
      <c r="AV375" s="384"/>
      <c r="AW375" s="384"/>
      <c r="AX375" s="384"/>
      <c r="AY375" s="384"/>
      <c r="AZ375" s="384"/>
      <c r="BA375" s="384"/>
      <c r="BB375" s="384"/>
      <c r="BC375" s="384"/>
      <c r="BD375" s="384"/>
      <c r="BE375" s="384"/>
    </row>
    <row r="376" spans="1:57">
      <c r="A376" s="384"/>
      <c r="B376" s="384"/>
      <c r="C376" s="384"/>
      <c r="D376" s="384"/>
      <c r="E376" s="384"/>
      <c r="F376" s="384"/>
      <c r="G376" s="384"/>
      <c r="H376" s="384"/>
      <c r="I376" s="384"/>
      <c r="J376" s="384"/>
      <c r="K376" s="384"/>
      <c r="L376" s="384"/>
      <c r="M376" s="384"/>
      <c r="N376" s="384"/>
      <c r="O376" s="384"/>
      <c r="P376" s="384"/>
      <c r="Q376" s="384"/>
      <c r="R376" s="384"/>
      <c r="S376" s="384"/>
      <c r="T376" s="384"/>
      <c r="U376" s="384"/>
      <c r="V376" s="384"/>
      <c r="W376" s="384"/>
      <c r="X376" s="384"/>
      <c r="Y376" s="384"/>
      <c r="Z376" s="384"/>
      <c r="AA376" s="384"/>
      <c r="AB376" s="384"/>
      <c r="AC376" s="384"/>
      <c r="AD376" s="384"/>
      <c r="AE376" s="384"/>
      <c r="AF376" s="384"/>
      <c r="AG376" s="384"/>
      <c r="AH376" s="384"/>
      <c r="AI376" s="384"/>
      <c r="AJ376" s="384"/>
      <c r="AK376" s="384"/>
      <c r="AL376" s="384"/>
      <c r="AM376" s="384"/>
      <c r="AN376" s="384"/>
      <c r="AO376" s="384"/>
      <c r="AP376" s="384"/>
      <c r="AQ376" s="384"/>
      <c r="AR376" s="384"/>
      <c r="AS376" s="384"/>
      <c r="AT376" s="384"/>
      <c r="AU376" s="384"/>
      <c r="AV376" s="384"/>
      <c r="AW376" s="384"/>
      <c r="AX376" s="384"/>
      <c r="AY376" s="384"/>
      <c r="AZ376" s="384"/>
      <c r="BA376" s="384"/>
      <c r="BB376" s="384"/>
      <c r="BC376" s="384"/>
      <c r="BD376" s="384"/>
      <c r="BE376" s="384"/>
    </row>
    <row r="377" spans="1:57">
      <c r="A377" s="384"/>
      <c r="B377" s="384"/>
      <c r="C377" s="384"/>
      <c r="D377" s="384"/>
      <c r="E377" s="384"/>
      <c r="F377" s="384"/>
      <c r="G377" s="384"/>
      <c r="H377" s="384"/>
      <c r="I377" s="384"/>
      <c r="J377" s="384"/>
      <c r="K377" s="384"/>
      <c r="L377" s="384"/>
      <c r="M377" s="384"/>
      <c r="N377" s="384"/>
      <c r="O377" s="384"/>
      <c r="P377" s="384"/>
      <c r="Q377" s="384"/>
      <c r="R377" s="384"/>
      <c r="S377" s="384"/>
      <c r="T377" s="384"/>
      <c r="U377" s="384"/>
      <c r="V377" s="384"/>
      <c r="W377" s="384"/>
      <c r="X377" s="384"/>
      <c r="Y377" s="384"/>
      <c r="Z377" s="384"/>
      <c r="AA377" s="384"/>
      <c r="AB377" s="384"/>
      <c r="AC377" s="384"/>
      <c r="AD377" s="384"/>
      <c r="AE377" s="384"/>
      <c r="AF377" s="384"/>
      <c r="AG377" s="384"/>
      <c r="AH377" s="384"/>
      <c r="AI377" s="384"/>
      <c r="AJ377" s="384"/>
      <c r="AK377" s="384"/>
      <c r="AL377" s="384"/>
      <c r="AM377" s="384"/>
      <c r="AN377" s="384"/>
      <c r="AO377" s="384"/>
      <c r="AP377" s="384"/>
      <c r="AQ377" s="384"/>
      <c r="AR377" s="384"/>
      <c r="AS377" s="384"/>
      <c r="AT377" s="384"/>
      <c r="AU377" s="384"/>
      <c r="AV377" s="384"/>
      <c r="AW377" s="384"/>
      <c r="AX377" s="384"/>
      <c r="AY377" s="384"/>
      <c r="AZ377" s="384"/>
      <c r="BA377" s="384"/>
      <c r="BB377" s="384"/>
      <c r="BC377" s="384"/>
      <c r="BD377" s="384"/>
      <c r="BE377" s="384"/>
    </row>
    <row r="378" spans="1:57">
      <c r="A378" s="384"/>
      <c r="B378" s="384"/>
      <c r="C378" s="384"/>
      <c r="D378" s="384"/>
      <c r="E378" s="384"/>
      <c r="F378" s="384"/>
      <c r="G378" s="384"/>
      <c r="H378" s="384"/>
      <c r="I378" s="384"/>
      <c r="J378" s="384"/>
      <c r="K378" s="384"/>
      <c r="L378" s="384"/>
      <c r="M378" s="384"/>
      <c r="N378" s="384"/>
      <c r="O378" s="384"/>
      <c r="P378" s="384"/>
      <c r="Q378" s="384"/>
      <c r="R378" s="384"/>
      <c r="S378" s="384"/>
      <c r="T378" s="384"/>
      <c r="U378" s="384"/>
      <c r="V378" s="384"/>
      <c r="W378" s="384"/>
      <c r="X378" s="384"/>
      <c r="Y378" s="384"/>
      <c r="Z378" s="384"/>
      <c r="AA378" s="384"/>
      <c r="AB378" s="384"/>
      <c r="AC378" s="384"/>
      <c r="AD378" s="384"/>
      <c r="AE378" s="384"/>
      <c r="AF378" s="384"/>
      <c r="AG378" s="384"/>
      <c r="AH378" s="384"/>
      <c r="AI378" s="384"/>
      <c r="AJ378" s="384"/>
      <c r="AK378" s="384"/>
      <c r="AL378" s="384"/>
      <c r="AM378" s="384"/>
      <c r="AN378" s="384"/>
      <c r="AO378" s="384"/>
      <c r="AP378" s="384"/>
      <c r="AQ378" s="384"/>
      <c r="AR378" s="384"/>
      <c r="AS378" s="384"/>
      <c r="AT378" s="384"/>
      <c r="AU378" s="384"/>
      <c r="AV378" s="384"/>
      <c r="AW378" s="384"/>
      <c r="AX378" s="384"/>
      <c r="AY378" s="384"/>
      <c r="AZ378" s="384"/>
      <c r="BA378" s="384"/>
      <c r="BB378" s="384"/>
      <c r="BC378" s="384"/>
      <c r="BD378" s="384"/>
      <c r="BE378" s="384"/>
    </row>
    <row r="379" spans="1:57">
      <c r="A379" s="384"/>
      <c r="B379" s="384"/>
      <c r="C379" s="384"/>
      <c r="D379" s="384"/>
      <c r="E379" s="384"/>
      <c r="F379" s="384"/>
      <c r="G379" s="384"/>
      <c r="H379" s="384"/>
      <c r="I379" s="384"/>
      <c r="J379" s="384"/>
      <c r="K379" s="384"/>
      <c r="L379" s="384"/>
      <c r="M379" s="384"/>
      <c r="N379" s="384"/>
      <c r="O379" s="384"/>
      <c r="P379" s="384"/>
      <c r="Q379" s="384"/>
      <c r="R379" s="384"/>
      <c r="S379" s="384"/>
      <c r="T379" s="384"/>
      <c r="U379" s="384"/>
      <c r="V379" s="384"/>
      <c r="W379" s="384"/>
      <c r="X379" s="384"/>
      <c r="Y379" s="384"/>
      <c r="Z379" s="384"/>
      <c r="AA379" s="384"/>
      <c r="AB379" s="384"/>
      <c r="AC379" s="384"/>
      <c r="AD379" s="384"/>
      <c r="AE379" s="384"/>
      <c r="AF379" s="384"/>
      <c r="AG379" s="384"/>
      <c r="AH379" s="384"/>
      <c r="AI379" s="384"/>
      <c r="AJ379" s="384"/>
      <c r="AK379" s="384"/>
      <c r="AL379" s="384"/>
      <c r="AM379" s="384"/>
      <c r="AN379" s="384"/>
      <c r="AO379" s="384"/>
      <c r="AP379" s="384"/>
      <c r="AQ379" s="384"/>
      <c r="AR379" s="384"/>
      <c r="AS379" s="384"/>
      <c r="AT379" s="384"/>
      <c r="AU379" s="384"/>
      <c r="AV379" s="384"/>
      <c r="AW379" s="384"/>
      <c r="AX379" s="384"/>
      <c r="AY379" s="384"/>
      <c r="AZ379" s="384"/>
      <c r="BA379" s="384"/>
      <c r="BB379" s="384"/>
      <c r="BC379" s="384"/>
      <c r="BD379" s="384"/>
      <c r="BE379" s="384"/>
    </row>
    <row r="380" spans="1:57">
      <c r="A380" s="384"/>
      <c r="B380" s="384"/>
      <c r="C380" s="384"/>
      <c r="D380" s="384"/>
      <c r="E380" s="384"/>
      <c r="F380" s="384"/>
      <c r="G380" s="384"/>
      <c r="H380" s="384"/>
      <c r="I380" s="384"/>
      <c r="J380" s="384"/>
      <c r="K380" s="384"/>
      <c r="L380" s="384"/>
      <c r="M380" s="384"/>
      <c r="N380" s="384"/>
      <c r="O380" s="384"/>
      <c r="P380" s="384"/>
      <c r="Q380" s="384"/>
      <c r="R380" s="384"/>
      <c r="S380" s="384"/>
      <c r="T380" s="384"/>
      <c r="U380" s="384"/>
      <c r="V380" s="384"/>
      <c r="W380" s="384"/>
      <c r="X380" s="384"/>
      <c r="Y380" s="384"/>
      <c r="Z380" s="384"/>
      <c r="AA380" s="384"/>
      <c r="AB380" s="384"/>
      <c r="AC380" s="384"/>
      <c r="AD380" s="384"/>
      <c r="AE380" s="384"/>
      <c r="AF380" s="384"/>
      <c r="AG380" s="384"/>
      <c r="AH380" s="384"/>
      <c r="AI380" s="384"/>
      <c r="AJ380" s="384"/>
      <c r="AK380" s="384"/>
      <c r="AL380" s="384"/>
      <c r="AM380" s="384"/>
      <c r="AN380" s="384"/>
      <c r="AO380" s="384"/>
      <c r="AP380" s="384"/>
      <c r="AQ380" s="384"/>
      <c r="AR380" s="384"/>
      <c r="AS380" s="384"/>
      <c r="AT380" s="384"/>
      <c r="AU380" s="384"/>
      <c r="AV380" s="384"/>
      <c r="AW380" s="384"/>
      <c r="AX380" s="384"/>
      <c r="AY380" s="384"/>
      <c r="AZ380" s="384"/>
      <c r="BA380" s="384"/>
      <c r="BB380" s="384"/>
      <c r="BC380" s="384"/>
      <c r="BD380" s="384"/>
      <c r="BE380" s="384"/>
    </row>
    <row r="381" spans="1:57">
      <c r="A381" s="384"/>
      <c r="B381" s="384"/>
      <c r="C381" s="384"/>
      <c r="D381" s="384"/>
      <c r="E381" s="384"/>
      <c r="F381" s="384"/>
      <c r="G381" s="384"/>
      <c r="H381" s="384"/>
      <c r="I381" s="384"/>
      <c r="J381" s="384"/>
      <c r="K381" s="384"/>
      <c r="L381" s="384"/>
      <c r="M381" s="384"/>
      <c r="N381" s="384"/>
      <c r="O381" s="384"/>
      <c r="P381" s="384"/>
      <c r="Q381" s="384"/>
      <c r="R381" s="384"/>
      <c r="S381" s="384"/>
      <c r="T381" s="384"/>
      <c r="U381" s="384"/>
      <c r="V381" s="384"/>
      <c r="W381" s="384"/>
      <c r="X381" s="384"/>
      <c r="Y381" s="384"/>
      <c r="Z381" s="384"/>
      <c r="AA381" s="384"/>
      <c r="AB381" s="384"/>
      <c r="AC381" s="384"/>
      <c r="AD381" s="384"/>
      <c r="AE381" s="384"/>
      <c r="AF381" s="384"/>
      <c r="AG381" s="384"/>
      <c r="AH381" s="384"/>
      <c r="AI381" s="384"/>
      <c r="AJ381" s="384"/>
      <c r="AK381" s="384"/>
      <c r="AL381" s="384"/>
      <c r="AM381" s="384"/>
      <c r="AN381" s="384"/>
      <c r="AO381" s="384"/>
      <c r="AP381" s="384"/>
      <c r="AQ381" s="384"/>
      <c r="AR381" s="384"/>
      <c r="AS381" s="384"/>
      <c r="AT381" s="384"/>
      <c r="AU381" s="384"/>
      <c r="AV381" s="384"/>
      <c r="AW381" s="384"/>
      <c r="AX381" s="384"/>
      <c r="AY381" s="384"/>
      <c r="AZ381" s="384"/>
      <c r="BA381" s="384"/>
      <c r="BB381" s="384"/>
      <c r="BC381" s="384"/>
      <c r="BD381" s="384"/>
      <c r="BE381" s="384"/>
    </row>
    <row r="382" spans="1:57">
      <c r="A382" s="384"/>
      <c r="B382" s="384"/>
      <c r="C382" s="384"/>
      <c r="D382" s="384"/>
      <c r="E382" s="384"/>
      <c r="F382" s="384"/>
      <c r="G382" s="384"/>
      <c r="H382" s="384"/>
      <c r="I382" s="384"/>
      <c r="J382" s="384"/>
      <c r="K382" s="384"/>
      <c r="L382" s="384"/>
      <c r="M382" s="384"/>
      <c r="N382" s="384"/>
      <c r="O382" s="384"/>
      <c r="P382" s="384"/>
      <c r="Q382" s="384"/>
      <c r="R382" s="384"/>
      <c r="S382" s="384"/>
      <c r="T382" s="384"/>
      <c r="U382" s="384"/>
      <c r="V382" s="384"/>
      <c r="W382" s="384"/>
      <c r="X382" s="384"/>
      <c r="Y382" s="384"/>
      <c r="Z382" s="384"/>
      <c r="AA382" s="384"/>
      <c r="AB382" s="384"/>
      <c r="AC382" s="384"/>
      <c r="AD382" s="384"/>
      <c r="AE382" s="384"/>
      <c r="AF382" s="384"/>
      <c r="AG382" s="384"/>
      <c r="AH382" s="384"/>
      <c r="AI382" s="384"/>
      <c r="AJ382" s="384"/>
      <c r="AK382" s="384"/>
      <c r="AL382" s="384"/>
      <c r="AM382" s="384"/>
      <c r="AN382" s="384"/>
      <c r="AO382" s="384"/>
      <c r="AP382" s="384"/>
      <c r="AQ382" s="384"/>
      <c r="AR382" s="384"/>
      <c r="AS382" s="384"/>
      <c r="AT382" s="384"/>
      <c r="AU382" s="384"/>
      <c r="AV382" s="384"/>
      <c r="AW382" s="384"/>
      <c r="AX382" s="384"/>
      <c r="AY382" s="384"/>
      <c r="AZ382" s="384"/>
      <c r="BA382" s="384"/>
      <c r="BB382" s="384"/>
      <c r="BC382" s="384"/>
      <c r="BD382" s="384"/>
      <c r="BE382" s="384"/>
    </row>
    <row r="383" spans="1:57">
      <c r="A383" s="384"/>
      <c r="B383" s="384"/>
      <c r="C383" s="384"/>
      <c r="D383" s="384"/>
      <c r="E383" s="384"/>
      <c r="F383" s="384"/>
      <c r="G383" s="384"/>
      <c r="H383" s="384"/>
      <c r="I383" s="384"/>
      <c r="J383" s="384"/>
      <c r="K383" s="384"/>
      <c r="L383" s="384"/>
      <c r="M383" s="384"/>
      <c r="N383" s="384"/>
      <c r="O383" s="384"/>
      <c r="P383" s="384"/>
      <c r="Q383" s="384"/>
      <c r="R383" s="384"/>
      <c r="S383" s="384"/>
      <c r="T383" s="384"/>
      <c r="U383" s="384"/>
      <c r="V383" s="384"/>
      <c r="W383" s="384"/>
      <c r="X383" s="384"/>
      <c r="Y383" s="384"/>
      <c r="Z383" s="384"/>
      <c r="AA383" s="384"/>
      <c r="AB383" s="384"/>
      <c r="AC383" s="384"/>
      <c r="AD383" s="384"/>
      <c r="AE383" s="384"/>
      <c r="AF383" s="384"/>
      <c r="AG383" s="384"/>
      <c r="AH383" s="384"/>
      <c r="AI383" s="384"/>
      <c r="AJ383" s="384"/>
      <c r="AK383" s="384"/>
      <c r="AL383" s="384"/>
      <c r="AM383" s="384"/>
      <c r="AN383" s="384"/>
      <c r="AO383" s="384"/>
      <c r="AP383" s="384"/>
      <c r="AQ383" s="384"/>
      <c r="AR383" s="384"/>
      <c r="AS383" s="384"/>
      <c r="AT383" s="384"/>
      <c r="AU383" s="384"/>
      <c r="AV383" s="384"/>
      <c r="AW383" s="384"/>
      <c r="AX383" s="384"/>
      <c r="AY383" s="384"/>
      <c r="AZ383" s="384"/>
      <c r="BA383" s="384"/>
      <c r="BB383" s="384"/>
      <c r="BC383" s="384"/>
      <c r="BD383" s="384"/>
      <c r="BE383" s="384"/>
    </row>
    <row r="384" spans="1:57">
      <c r="A384" s="384"/>
      <c r="B384" s="384"/>
      <c r="C384" s="384"/>
      <c r="D384" s="384"/>
      <c r="E384" s="384"/>
      <c r="F384" s="384"/>
      <c r="G384" s="384"/>
      <c r="H384" s="384"/>
      <c r="I384" s="384"/>
      <c r="J384" s="384"/>
      <c r="K384" s="384"/>
      <c r="L384" s="384"/>
      <c r="M384" s="384"/>
      <c r="N384" s="384"/>
      <c r="O384" s="384"/>
      <c r="P384" s="384"/>
      <c r="Q384" s="384"/>
      <c r="R384" s="384"/>
      <c r="S384" s="384"/>
      <c r="T384" s="384"/>
      <c r="U384" s="384"/>
      <c r="V384" s="384"/>
      <c r="W384" s="384"/>
      <c r="X384" s="384"/>
      <c r="Y384" s="384"/>
      <c r="Z384" s="384"/>
      <c r="AA384" s="384"/>
      <c r="AB384" s="384"/>
      <c r="AC384" s="384"/>
      <c r="AD384" s="384"/>
      <c r="AE384" s="384"/>
      <c r="AF384" s="384"/>
      <c r="AG384" s="384"/>
      <c r="AH384" s="384"/>
      <c r="AI384" s="384"/>
      <c r="AJ384" s="384"/>
      <c r="AK384" s="384"/>
      <c r="AL384" s="384"/>
      <c r="AM384" s="384"/>
      <c r="AN384" s="384"/>
      <c r="AO384" s="384"/>
      <c r="AP384" s="384"/>
      <c r="AQ384" s="384"/>
      <c r="AR384" s="384"/>
      <c r="AS384" s="384"/>
      <c r="AT384" s="384"/>
      <c r="AU384" s="384"/>
      <c r="AV384" s="384"/>
      <c r="AW384" s="384"/>
      <c r="AX384" s="384"/>
      <c r="AY384" s="384"/>
      <c r="AZ384" s="384"/>
      <c r="BA384" s="384"/>
      <c r="BB384" s="384"/>
      <c r="BC384" s="384"/>
      <c r="BD384" s="384"/>
      <c r="BE384" s="384"/>
    </row>
    <row r="385" spans="1:57">
      <c r="A385" s="384"/>
      <c r="B385" s="384"/>
      <c r="C385" s="384"/>
      <c r="D385" s="384"/>
      <c r="E385" s="384"/>
      <c r="F385" s="384"/>
      <c r="G385" s="384"/>
      <c r="H385" s="384"/>
      <c r="I385" s="384"/>
      <c r="J385" s="384"/>
      <c r="K385" s="384"/>
      <c r="L385" s="384"/>
      <c r="M385" s="384"/>
      <c r="N385" s="384"/>
      <c r="O385" s="384"/>
      <c r="P385" s="384"/>
      <c r="Q385" s="384"/>
      <c r="R385" s="384"/>
      <c r="S385" s="384"/>
      <c r="T385" s="384"/>
      <c r="U385" s="384"/>
      <c r="V385" s="384"/>
      <c r="W385" s="384"/>
      <c r="X385" s="384"/>
      <c r="Y385" s="384"/>
      <c r="Z385" s="384"/>
      <c r="AA385" s="384"/>
      <c r="AB385" s="384"/>
      <c r="AC385" s="384"/>
      <c r="AD385" s="384"/>
      <c r="AE385" s="384"/>
      <c r="AF385" s="384"/>
      <c r="AG385" s="384"/>
      <c r="AH385" s="384"/>
      <c r="AI385" s="384"/>
      <c r="AJ385" s="384"/>
      <c r="AK385" s="384"/>
      <c r="AL385" s="384"/>
      <c r="AM385" s="384"/>
      <c r="AN385" s="384"/>
      <c r="AO385" s="384"/>
      <c r="AP385" s="384"/>
      <c r="AQ385" s="384"/>
      <c r="AR385" s="384"/>
      <c r="AS385" s="384"/>
      <c r="AT385" s="384"/>
      <c r="AU385" s="384"/>
      <c r="AV385" s="384"/>
      <c r="AW385" s="384"/>
      <c r="AX385" s="384"/>
      <c r="AY385" s="384"/>
      <c r="AZ385" s="384"/>
      <c r="BA385" s="384"/>
      <c r="BB385" s="384"/>
      <c r="BC385" s="384"/>
      <c r="BD385" s="384"/>
      <c r="BE385" s="384"/>
    </row>
    <row r="386" spans="1:57">
      <c r="A386" s="384"/>
      <c r="B386" s="384"/>
      <c r="C386" s="384"/>
      <c r="D386" s="384"/>
      <c r="E386" s="384"/>
      <c r="F386" s="384"/>
      <c r="G386" s="384"/>
      <c r="H386" s="384"/>
      <c r="I386" s="384"/>
      <c r="J386" s="384"/>
      <c r="K386" s="384"/>
      <c r="L386" s="384"/>
      <c r="M386" s="384"/>
      <c r="N386" s="384"/>
      <c r="O386" s="384"/>
      <c r="P386" s="384"/>
      <c r="Q386" s="384"/>
      <c r="R386" s="384"/>
      <c r="S386" s="384"/>
      <c r="T386" s="384"/>
      <c r="U386" s="384"/>
      <c r="V386" s="384"/>
      <c r="W386" s="384"/>
      <c r="X386" s="384"/>
      <c r="Y386" s="384"/>
      <c r="Z386" s="384"/>
      <c r="AA386" s="384"/>
      <c r="AB386" s="384"/>
      <c r="AC386" s="384"/>
      <c r="AD386" s="384"/>
      <c r="AE386" s="384"/>
      <c r="AF386" s="384"/>
      <c r="AG386" s="384"/>
      <c r="AH386" s="384"/>
      <c r="AI386" s="384"/>
      <c r="AJ386" s="384"/>
      <c r="AK386" s="384"/>
      <c r="AL386" s="384"/>
      <c r="AM386" s="384"/>
      <c r="AN386" s="384"/>
      <c r="AO386" s="384"/>
      <c r="AP386" s="384"/>
      <c r="AQ386" s="384"/>
      <c r="AR386" s="384"/>
      <c r="AS386" s="384"/>
      <c r="AT386" s="384"/>
      <c r="AU386" s="384"/>
      <c r="AV386" s="384"/>
      <c r="AW386" s="384"/>
      <c r="AX386" s="384"/>
      <c r="AY386" s="384"/>
      <c r="AZ386" s="384"/>
      <c r="BA386" s="384"/>
      <c r="BB386" s="384"/>
      <c r="BC386" s="384"/>
      <c r="BD386" s="384"/>
      <c r="BE386" s="384"/>
    </row>
    <row r="387" spans="1:57">
      <c r="A387" s="384"/>
      <c r="B387" s="384"/>
      <c r="C387" s="384"/>
      <c r="D387" s="384"/>
      <c r="E387" s="384"/>
      <c r="F387" s="384"/>
      <c r="G387" s="384"/>
      <c r="H387" s="384"/>
      <c r="I387" s="384"/>
      <c r="J387" s="384"/>
      <c r="K387" s="384"/>
      <c r="L387" s="384"/>
      <c r="M387" s="384"/>
      <c r="N387" s="384"/>
      <c r="O387" s="384"/>
      <c r="P387" s="384"/>
      <c r="Q387" s="384"/>
      <c r="R387" s="384"/>
      <c r="S387" s="384"/>
      <c r="T387" s="384"/>
      <c r="U387" s="384"/>
      <c r="V387" s="384"/>
      <c r="W387" s="384"/>
      <c r="X387" s="384"/>
      <c r="Y387" s="384"/>
      <c r="Z387" s="384"/>
      <c r="AA387" s="384"/>
      <c r="AB387" s="384"/>
      <c r="AC387" s="384"/>
      <c r="AD387" s="384"/>
      <c r="AE387" s="384"/>
      <c r="AF387" s="384"/>
      <c r="AG387" s="384"/>
      <c r="AH387" s="384"/>
      <c r="AI387" s="384"/>
      <c r="AJ387" s="384"/>
      <c r="AK387" s="384"/>
      <c r="AL387" s="384"/>
      <c r="AM387" s="384"/>
      <c r="AN387" s="384"/>
      <c r="AO387" s="384"/>
      <c r="AP387" s="384"/>
      <c r="AQ387" s="384"/>
      <c r="AR387" s="384"/>
      <c r="AS387" s="384"/>
      <c r="AT387" s="384"/>
      <c r="AU387" s="384"/>
      <c r="AV387" s="384"/>
      <c r="AW387" s="384"/>
      <c r="AX387" s="384"/>
      <c r="AY387" s="384"/>
      <c r="AZ387" s="384"/>
      <c r="BA387" s="384"/>
      <c r="BB387" s="384"/>
      <c r="BC387" s="384"/>
      <c r="BD387" s="384"/>
      <c r="BE387" s="384"/>
    </row>
    <row r="388" spans="1:57">
      <c r="A388" s="384"/>
      <c r="B388" s="384"/>
      <c r="C388" s="384"/>
      <c r="D388" s="384"/>
      <c r="E388" s="384"/>
      <c r="F388" s="384"/>
      <c r="G388" s="384"/>
      <c r="H388" s="384"/>
      <c r="I388" s="384"/>
      <c r="J388" s="384"/>
      <c r="K388" s="384"/>
      <c r="L388" s="384"/>
      <c r="M388" s="384"/>
      <c r="N388" s="384"/>
      <c r="O388" s="384"/>
      <c r="P388" s="384"/>
      <c r="Q388" s="384"/>
      <c r="R388" s="384"/>
      <c r="S388" s="384"/>
      <c r="T388" s="384"/>
      <c r="U388" s="384"/>
      <c r="V388" s="384"/>
      <c r="W388" s="384"/>
      <c r="X388" s="384"/>
      <c r="Y388" s="384"/>
      <c r="Z388" s="384"/>
      <c r="AA388" s="384"/>
      <c r="AB388" s="384"/>
      <c r="AC388" s="384"/>
      <c r="AD388" s="384"/>
      <c r="AE388" s="384"/>
      <c r="AF388" s="384"/>
      <c r="AG388" s="384"/>
      <c r="AH388" s="384"/>
      <c r="AI388" s="384"/>
      <c r="AJ388" s="384"/>
      <c r="AK388" s="384"/>
      <c r="AL388" s="384"/>
      <c r="AM388" s="384"/>
      <c r="AN388" s="384"/>
      <c r="AO388" s="384"/>
      <c r="AP388" s="384"/>
      <c r="AQ388" s="384"/>
      <c r="AR388" s="384"/>
      <c r="AS388" s="384"/>
      <c r="AT388" s="384"/>
      <c r="AU388" s="384"/>
      <c r="AV388" s="384"/>
      <c r="AW388" s="384"/>
      <c r="AX388" s="384"/>
      <c r="AY388" s="384"/>
      <c r="AZ388" s="384"/>
      <c r="BA388" s="384"/>
      <c r="BB388" s="384"/>
      <c r="BC388" s="384"/>
      <c r="BD388" s="384"/>
      <c r="BE388" s="384"/>
    </row>
    <row r="389" spans="1:57">
      <c r="A389" s="384"/>
      <c r="B389" s="384"/>
      <c r="C389" s="384"/>
      <c r="D389" s="384"/>
      <c r="E389" s="384"/>
      <c r="F389" s="384"/>
      <c r="G389" s="384"/>
      <c r="H389" s="384"/>
      <c r="I389" s="384"/>
      <c r="J389" s="384"/>
      <c r="K389" s="384"/>
      <c r="L389" s="384"/>
      <c r="M389" s="384"/>
      <c r="N389" s="384"/>
      <c r="O389" s="384"/>
      <c r="P389" s="384"/>
      <c r="Q389" s="384"/>
      <c r="R389" s="384"/>
      <c r="S389" s="384"/>
      <c r="T389" s="384"/>
      <c r="U389" s="384"/>
      <c r="V389" s="384"/>
      <c r="W389" s="384"/>
      <c r="X389" s="384"/>
      <c r="Y389" s="384"/>
      <c r="Z389" s="384"/>
      <c r="AA389" s="384"/>
      <c r="AB389" s="384"/>
      <c r="AC389" s="384"/>
      <c r="AD389" s="384"/>
      <c r="AE389" s="384"/>
      <c r="AF389" s="384"/>
      <c r="AG389" s="384"/>
      <c r="AH389" s="384"/>
      <c r="AI389" s="384"/>
      <c r="AJ389" s="384"/>
      <c r="AK389" s="384"/>
      <c r="AL389" s="384"/>
      <c r="AM389" s="384"/>
      <c r="AN389" s="384"/>
      <c r="AO389" s="384"/>
      <c r="AP389" s="384"/>
      <c r="AQ389" s="384"/>
      <c r="AR389" s="384"/>
      <c r="AS389" s="384"/>
      <c r="AT389" s="384"/>
      <c r="AU389" s="384"/>
      <c r="AV389" s="384"/>
      <c r="AW389" s="384"/>
      <c r="AX389" s="384"/>
      <c r="AY389" s="384"/>
      <c r="AZ389" s="384"/>
      <c r="BA389" s="384"/>
      <c r="BB389" s="384"/>
      <c r="BC389" s="384"/>
      <c r="BD389" s="384"/>
      <c r="BE389" s="384"/>
    </row>
    <row r="390" spans="1:57">
      <c r="A390" s="384"/>
      <c r="B390" s="384"/>
      <c r="C390" s="384"/>
      <c r="D390" s="384"/>
      <c r="E390" s="384"/>
      <c r="F390" s="384"/>
      <c r="G390" s="384"/>
      <c r="H390" s="384"/>
      <c r="I390" s="384"/>
      <c r="J390" s="384"/>
      <c r="K390" s="384"/>
      <c r="L390" s="384"/>
      <c r="M390" s="384"/>
      <c r="N390" s="384"/>
      <c r="O390" s="384"/>
      <c r="P390" s="384"/>
      <c r="Q390" s="384"/>
      <c r="R390" s="384"/>
      <c r="S390" s="384"/>
      <c r="T390" s="384"/>
      <c r="U390" s="384"/>
      <c r="V390" s="384"/>
      <c r="W390" s="384"/>
      <c r="X390" s="384"/>
      <c r="Y390" s="384"/>
      <c r="Z390" s="384"/>
      <c r="AA390" s="384"/>
      <c r="AB390" s="384"/>
      <c r="AC390" s="384"/>
      <c r="AD390" s="384"/>
      <c r="AE390" s="384"/>
      <c r="AF390" s="384"/>
      <c r="AG390" s="384"/>
      <c r="AH390" s="384"/>
      <c r="AI390" s="384"/>
      <c r="AJ390" s="384"/>
      <c r="AK390" s="384"/>
      <c r="AL390" s="384"/>
      <c r="AM390" s="384"/>
      <c r="AN390" s="384"/>
      <c r="AO390" s="384"/>
      <c r="AP390" s="384"/>
      <c r="AQ390" s="384"/>
      <c r="AR390" s="384"/>
      <c r="AS390" s="384"/>
      <c r="AT390" s="384"/>
      <c r="AU390" s="384"/>
      <c r="AV390" s="384"/>
      <c r="AW390" s="384"/>
      <c r="AX390" s="384"/>
      <c r="AY390" s="384"/>
      <c r="AZ390" s="384"/>
      <c r="BA390" s="384"/>
      <c r="BB390" s="384"/>
      <c r="BC390" s="384"/>
      <c r="BD390" s="384"/>
      <c r="BE390" s="384"/>
    </row>
    <row r="391" spans="1:57">
      <c r="A391" s="384"/>
      <c r="B391" s="384"/>
      <c r="C391" s="384"/>
      <c r="D391" s="384"/>
      <c r="E391" s="384"/>
      <c r="F391" s="384"/>
      <c r="G391" s="384"/>
      <c r="H391" s="384"/>
      <c r="I391" s="384"/>
      <c r="J391" s="384"/>
      <c r="K391" s="384"/>
      <c r="L391" s="384"/>
      <c r="M391" s="384"/>
      <c r="N391" s="384"/>
      <c r="O391" s="384"/>
      <c r="P391" s="384"/>
      <c r="Q391" s="384"/>
      <c r="R391" s="384"/>
      <c r="S391" s="384"/>
      <c r="T391" s="384"/>
      <c r="U391" s="384"/>
      <c r="V391" s="384"/>
      <c r="W391" s="384"/>
      <c r="X391" s="384"/>
      <c r="Y391" s="384"/>
      <c r="Z391" s="384"/>
      <c r="AA391" s="384"/>
      <c r="AB391" s="384"/>
      <c r="AC391" s="384"/>
      <c r="AD391" s="384"/>
      <c r="AE391" s="384"/>
      <c r="AF391" s="384"/>
      <c r="AG391" s="384"/>
      <c r="AH391" s="384"/>
      <c r="AI391" s="384"/>
      <c r="AJ391" s="384"/>
      <c r="AK391" s="384"/>
      <c r="AL391" s="384"/>
      <c r="AM391" s="384"/>
      <c r="AN391" s="384"/>
      <c r="AO391" s="384"/>
      <c r="AP391" s="384"/>
      <c r="AQ391" s="384"/>
      <c r="AR391" s="384"/>
      <c r="AS391" s="384"/>
      <c r="AT391" s="384"/>
      <c r="AU391" s="384"/>
      <c r="AV391" s="384"/>
      <c r="AW391" s="384"/>
      <c r="AX391" s="384"/>
      <c r="AY391" s="384"/>
      <c r="AZ391" s="384"/>
      <c r="BA391" s="384"/>
      <c r="BB391" s="384"/>
      <c r="BC391" s="384"/>
      <c r="BD391" s="384"/>
      <c r="BE391" s="384"/>
    </row>
    <row r="392" spans="1:57">
      <c r="A392" s="384"/>
      <c r="B392" s="384"/>
      <c r="C392" s="384"/>
      <c r="D392" s="384"/>
      <c r="E392" s="384"/>
      <c r="F392" s="384"/>
      <c r="G392" s="384"/>
      <c r="H392" s="384"/>
      <c r="I392" s="384"/>
      <c r="J392" s="384"/>
      <c r="K392" s="384"/>
      <c r="L392" s="384"/>
      <c r="M392" s="384"/>
      <c r="N392" s="384"/>
      <c r="O392" s="384"/>
      <c r="P392" s="384"/>
      <c r="Q392" s="384"/>
      <c r="R392" s="384"/>
      <c r="S392" s="384"/>
      <c r="T392" s="384"/>
      <c r="U392" s="384"/>
      <c r="V392" s="384"/>
      <c r="W392" s="384"/>
      <c r="X392" s="384"/>
      <c r="Y392" s="384"/>
      <c r="Z392" s="384"/>
      <c r="AA392" s="384"/>
      <c r="AB392" s="384"/>
      <c r="AC392" s="384"/>
      <c r="AD392" s="384"/>
      <c r="AE392" s="384"/>
      <c r="AF392" s="384"/>
      <c r="AG392" s="384"/>
      <c r="AH392" s="384"/>
      <c r="AI392" s="384"/>
      <c r="AJ392" s="384"/>
      <c r="AK392" s="384"/>
      <c r="AL392" s="384"/>
      <c r="AM392" s="384"/>
      <c r="AN392" s="384"/>
      <c r="AO392" s="384"/>
      <c r="AP392" s="384"/>
      <c r="AQ392" s="384"/>
      <c r="AR392" s="384"/>
      <c r="AS392" s="384"/>
      <c r="AT392" s="384"/>
      <c r="AU392" s="384"/>
      <c r="AV392" s="384"/>
      <c r="AW392" s="384"/>
      <c r="AX392" s="384"/>
      <c r="AY392" s="384"/>
      <c r="AZ392" s="384"/>
      <c r="BA392" s="384"/>
      <c r="BB392" s="384"/>
      <c r="BC392" s="384"/>
      <c r="BD392" s="384"/>
      <c r="BE392" s="384"/>
    </row>
    <row r="393" spans="1:57">
      <c r="A393" s="384"/>
      <c r="B393" s="384"/>
      <c r="C393" s="384"/>
      <c r="D393" s="384"/>
      <c r="E393" s="384"/>
      <c r="F393" s="384"/>
      <c r="G393" s="384"/>
      <c r="H393" s="384"/>
      <c r="I393" s="384"/>
      <c r="J393" s="384"/>
      <c r="K393" s="384"/>
      <c r="L393" s="384"/>
      <c r="M393" s="384"/>
      <c r="N393" s="384"/>
      <c r="O393" s="384"/>
      <c r="P393" s="384"/>
      <c r="Q393" s="384"/>
      <c r="R393" s="384"/>
      <c r="S393" s="384"/>
      <c r="T393" s="384"/>
      <c r="U393" s="384"/>
      <c r="V393" s="384"/>
      <c r="W393" s="384"/>
      <c r="X393" s="384"/>
      <c r="Y393" s="384"/>
      <c r="Z393" s="384"/>
      <c r="AA393" s="384"/>
      <c r="AB393" s="384"/>
      <c r="AC393" s="384"/>
      <c r="AD393" s="384"/>
      <c r="AE393" s="384"/>
      <c r="AF393" s="384"/>
      <c r="AG393" s="384"/>
      <c r="AH393" s="384"/>
      <c r="AI393" s="384"/>
      <c r="AJ393" s="384"/>
      <c r="AK393" s="384"/>
      <c r="AL393" s="384"/>
      <c r="AM393" s="384"/>
      <c r="AN393" s="384"/>
      <c r="AO393" s="384"/>
      <c r="AP393" s="384"/>
      <c r="AQ393" s="384"/>
      <c r="AR393" s="384"/>
      <c r="AS393" s="384"/>
      <c r="AT393" s="384"/>
      <c r="AU393" s="384"/>
      <c r="AV393" s="384"/>
      <c r="AW393" s="384"/>
      <c r="AX393" s="384"/>
      <c r="AY393" s="384"/>
      <c r="AZ393" s="384"/>
      <c r="BA393" s="384"/>
      <c r="BB393" s="384"/>
      <c r="BC393" s="384"/>
      <c r="BD393" s="384"/>
      <c r="BE393" s="384"/>
    </row>
    <row r="394" spans="1:57">
      <c r="A394" s="384"/>
      <c r="B394" s="384"/>
      <c r="C394" s="384"/>
      <c r="D394" s="384"/>
      <c r="E394" s="384"/>
      <c r="F394" s="384"/>
      <c r="G394" s="384"/>
      <c r="H394" s="384"/>
      <c r="I394" s="384"/>
      <c r="J394" s="384"/>
      <c r="K394" s="384"/>
      <c r="L394" s="384"/>
      <c r="M394" s="384"/>
      <c r="N394" s="384"/>
      <c r="O394" s="384"/>
      <c r="P394" s="384"/>
      <c r="Q394" s="384"/>
      <c r="R394" s="384"/>
      <c r="S394" s="384"/>
      <c r="T394" s="384"/>
      <c r="U394" s="384"/>
      <c r="V394" s="384"/>
      <c r="W394" s="384"/>
      <c r="X394" s="384"/>
      <c r="Y394" s="384"/>
      <c r="Z394" s="384"/>
      <c r="AA394" s="384"/>
      <c r="AB394" s="384"/>
      <c r="AC394" s="384"/>
      <c r="AD394" s="384"/>
      <c r="AE394" s="384"/>
      <c r="AF394" s="384"/>
      <c r="AG394" s="384"/>
      <c r="AH394" s="384"/>
      <c r="AI394" s="384"/>
      <c r="AJ394" s="384"/>
      <c r="AK394" s="384"/>
      <c r="AL394" s="384"/>
      <c r="AM394" s="384"/>
      <c r="AN394" s="384"/>
      <c r="AO394" s="384"/>
      <c r="AP394" s="384"/>
      <c r="AQ394" s="384"/>
      <c r="AR394" s="384"/>
      <c r="AS394" s="384"/>
      <c r="AT394" s="384"/>
      <c r="AU394" s="384"/>
      <c r="AV394" s="384"/>
      <c r="AW394" s="384"/>
      <c r="AX394" s="384"/>
      <c r="AY394" s="384"/>
      <c r="AZ394" s="384"/>
      <c r="BA394" s="384"/>
      <c r="BB394" s="384"/>
      <c r="BC394" s="384"/>
      <c r="BD394" s="384"/>
      <c r="BE394" s="384"/>
    </row>
    <row r="395" spans="1:57">
      <c r="A395" s="384"/>
      <c r="B395" s="384"/>
      <c r="C395" s="384"/>
      <c r="D395" s="384"/>
      <c r="E395" s="384"/>
      <c r="F395" s="384"/>
      <c r="G395" s="384"/>
      <c r="H395" s="384"/>
      <c r="I395" s="384"/>
      <c r="J395" s="384"/>
      <c r="K395" s="384"/>
      <c r="L395" s="384"/>
      <c r="M395" s="384"/>
      <c r="N395" s="384"/>
      <c r="O395" s="384"/>
      <c r="P395" s="384"/>
      <c r="Q395" s="384"/>
      <c r="R395" s="384"/>
      <c r="S395" s="384"/>
      <c r="T395" s="384"/>
      <c r="U395" s="384"/>
      <c r="V395" s="384"/>
      <c r="W395" s="384"/>
      <c r="X395" s="384"/>
      <c r="Y395" s="384"/>
      <c r="Z395" s="384"/>
      <c r="AA395" s="384"/>
      <c r="AB395" s="384"/>
      <c r="AC395" s="384"/>
      <c r="AD395" s="384"/>
      <c r="AE395" s="384"/>
      <c r="AF395" s="384"/>
      <c r="AG395" s="384"/>
      <c r="AH395" s="384"/>
      <c r="AI395" s="384"/>
      <c r="AJ395" s="384"/>
      <c r="AK395" s="384"/>
      <c r="AL395" s="384"/>
      <c r="AM395" s="384"/>
      <c r="AN395" s="384"/>
      <c r="AO395" s="384"/>
      <c r="AP395" s="384"/>
      <c r="AQ395" s="384"/>
      <c r="AR395" s="384"/>
      <c r="AS395" s="384"/>
      <c r="AT395" s="384"/>
      <c r="AU395" s="384"/>
      <c r="AV395" s="384"/>
      <c r="AW395" s="384"/>
      <c r="AX395" s="384"/>
      <c r="AY395" s="384"/>
      <c r="AZ395" s="384"/>
      <c r="BA395" s="384"/>
      <c r="BB395" s="384"/>
      <c r="BC395" s="384"/>
      <c r="BD395" s="384"/>
      <c r="BE395" s="384"/>
    </row>
    <row r="396" spans="1:57">
      <c r="A396" s="384"/>
      <c r="B396" s="384"/>
      <c r="C396" s="384"/>
      <c r="D396" s="384"/>
      <c r="E396" s="384"/>
      <c r="F396" s="384"/>
      <c r="G396" s="384"/>
      <c r="H396" s="384"/>
      <c r="I396" s="384"/>
      <c r="J396" s="384"/>
      <c r="K396" s="384"/>
      <c r="L396" s="384"/>
      <c r="M396" s="384"/>
      <c r="N396" s="384"/>
      <c r="O396" s="384"/>
      <c r="P396" s="384"/>
      <c r="Q396" s="384"/>
      <c r="R396" s="384"/>
      <c r="S396" s="384"/>
      <c r="T396" s="384"/>
      <c r="U396" s="384"/>
      <c r="V396" s="384"/>
      <c r="W396" s="384"/>
      <c r="X396" s="384"/>
      <c r="Y396" s="384"/>
      <c r="Z396" s="384"/>
      <c r="AA396" s="384"/>
      <c r="AB396" s="384"/>
      <c r="AC396" s="384"/>
      <c r="AD396" s="384"/>
      <c r="AE396" s="384"/>
      <c r="AF396" s="384"/>
      <c r="AG396" s="384"/>
      <c r="AH396" s="384"/>
      <c r="AI396" s="384"/>
      <c r="AJ396" s="384"/>
      <c r="AK396" s="384"/>
      <c r="AL396" s="384"/>
      <c r="AM396" s="384"/>
      <c r="AN396" s="384"/>
      <c r="AO396" s="384"/>
      <c r="AP396" s="384"/>
      <c r="AQ396" s="384"/>
      <c r="AR396" s="384"/>
      <c r="AS396" s="384"/>
      <c r="AT396" s="384"/>
      <c r="AU396" s="384"/>
      <c r="AV396" s="384"/>
      <c r="AW396" s="384"/>
      <c r="AX396" s="384"/>
      <c r="AY396" s="384"/>
      <c r="AZ396" s="384"/>
      <c r="BA396" s="384"/>
      <c r="BB396" s="384"/>
      <c r="BC396" s="384"/>
      <c r="BD396" s="384"/>
      <c r="BE396" s="384"/>
    </row>
    <row r="397" spans="1:57">
      <c r="A397" s="384"/>
      <c r="B397" s="384"/>
      <c r="C397" s="384"/>
      <c r="D397" s="384"/>
      <c r="E397" s="384"/>
      <c r="F397" s="384"/>
      <c r="G397" s="384"/>
      <c r="H397" s="384"/>
      <c r="I397" s="384"/>
      <c r="J397" s="384"/>
      <c r="K397" s="384"/>
      <c r="L397" s="384"/>
      <c r="M397" s="384"/>
      <c r="N397" s="384"/>
      <c r="O397" s="384"/>
      <c r="P397" s="384"/>
      <c r="Q397" s="384"/>
      <c r="R397" s="384"/>
      <c r="S397" s="384"/>
      <c r="T397" s="384"/>
      <c r="U397" s="384"/>
      <c r="V397" s="384"/>
      <c r="W397" s="384"/>
      <c r="X397" s="384"/>
      <c r="Y397" s="384"/>
      <c r="Z397" s="384"/>
      <c r="AA397" s="384"/>
      <c r="AB397" s="384"/>
      <c r="AC397" s="384"/>
      <c r="AD397" s="384"/>
      <c r="AE397" s="384"/>
      <c r="AF397" s="384"/>
      <c r="AG397" s="384"/>
      <c r="AH397" s="384"/>
      <c r="AI397" s="384"/>
      <c r="AJ397" s="384"/>
      <c r="AK397" s="384"/>
      <c r="AL397" s="384"/>
      <c r="AM397" s="384"/>
      <c r="AN397" s="384"/>
      <c r="AO397" s="384"/>
      <c r="AP397" s="384"/>
      <c r="AQ397" s="384"/>
      <c r="AR397" s="384"/>
      <c r="AS397" s="384"/>
      <c r="AT397" s="384"/>
      <c r="AU397" s="384"/>
      <c r="AV397" s="384"/>
      <c r="AW397" s="384"/>
      <c r="AX397" s="384"/>
      <c r="AY397" s="384"/>
      <c r="AZ397" s="384"/>
      <c r="BA397" s="384"/>
      <c r="BB397" s="384"/>
      <c r="BC397" s="384"/>
      <c r="BD397" s="384"/>
      <c r="BE397" s="384"/>
    </row>
    <row r="398" spans="1:57">
      <c r="A398" s="384"/>
      <c r="B398" s="384"/>
      <c r="C398" s="384"/>
      <c r="D398" s="384"/>
      <c r="E398" s="384"/>
      <c r="F398" s="384"/>
      <c r="G398" s="384"/>
      <c r="H398" s="384"/>
      <c r="I398" s="384"/>
      <c r="J398" s="384"/>
      <c r="K398" s="384"/>
      <c r="L398" s="384"/>
      <c r="M398" s="384"/>
      <c r="N398" s="384"/>
      <c r="O398" s="384"/>
      <c r="P398" s="384"/>
      <c r="Q398" s="384"/>
      <c r="R398" s="384"/>
      <c r="S398" s="384"/>
      <c r="T398" s="384"/>
      <c r="U398" s="384"/>
      <c r="V398" s="384"/>
      <c r="W398" s="384"/>
      <c r="X398" s="384"/>
      <c r="Y398" s="384"/>
      <c r="Z398" s="384"/>
      <c r="AA398" s="384"/>
      <c r="AB398" s="384"/>
      <c r="AC398" s="384"/>
      <c r="AD398" s="384"/>
      <c r="AE398" s="384"/>
      <c r="AF398" s="384"/>
      <c r="AG398" s="384"/>
      <c r="AH398" s="384"/>
      <c r="AI398" s="384"/>
      <c r="AJ398" s="384"/>
      <c r="AK398" s="384"/>
      <c r="AL398" s="384"/>
      <c r="AM398" s="384"/>
      <c r="AN398" s="384"/>
      <c r="AO398" s="384"/>
      <c r="AP398" s="384"/>
      <c r="AQ398" s="384"/>
      <c r="AR398" s="384"/>
      <c r="AS398" s="384"/>
      <c r="AT398" s="384"/>
      <c r="AU398" s="384"/>
      <c r="AV398" s="384"/>
      <c r="AW398" s="384"/>
      <c r="AX398" s="384"/>
      <c r="AY398" s="384"/>
      <c r="AZ398" s="384"/>
      <c r="BA398" s="384"/>
      <c r="BB398" s="384"/>
      <c r="BC398" s="384"/>
      <c r="BD398" s="384"/>
      <c r="BE398" s="384"/>
    </row>
    <row r="399" spans="1:57">
      <c r="A399" s="384"/>
      <c r="B399" s="384"/>
      <c r="C399" s="384"/>
      <c r="D399" s="384"/>
      <c r="E399" s="384"/>
      <c r="F399" s="384"/>
      <c r="G399" s="384"/>
      <c r="H399" s="384"/>
      <c r="I399" s="384"/>
      <c r="J399" s="384"/>
      <c r="K399" s="384"/>
      <c r="L399" s="384"/>
      <c r="M399" s="384"/>
      <c r="N399" s="384"/>
      <c r="O399" s="384"/>
      <c r="P399" s="384"/>
      <c r="Q399" s="384"/>
      <c r="R399" s="384"/>
      <c r="S399" s="384"/>
      <c r="T399" s="384"/>
      <c r="U399" s="384"/>
      <c r="V399" s="384"/>
      <c r="W399" s="384"/>
      <c r="X399" s="384"/>
      <c r="Y399" s="384"/>
      <c r="Z399" s="384"/>
      <c r="AA399" s="384"/>
      <c r="AB399" s="384"/>
      <c r="AC399" s="384"/>
      <c r="AD399" s="384"/>
      <c r="AE399" s="384"/>
      <c r="AF399" s="384"/>
      <c r="AG399" s="384"/>
      <c r="AH399" s="384"/>
      <c r="AI399" s="384"/>
      <c r="AJ399" s="384"/>
      <c r="AK399" s="384"/>
      <c r="AL399" s="384"/>
      <c r="AM399" s="384"/>
      <c r="AN399" s="384"/>
      <c r="AO399" s="384"/>
      <c r="AP399" s="384"/>
      <c r="AQ399" s="384"/>
      <c r="AR399" s="384"/>
      <c r="AS399" s="384"/>
      <c r="AT399" s="384"/>
      <c r="AU399" s="384"/>
      <c r="AV399" s="384"/>
      <c r="AW399" s="384"/>
      <c r="AX399" s="384"/>
      <c r="AY399" s="384"/>
      <c r="AZ399" s="384"/>
      <c r="BA399" s="384"/>
      <c r="BB399" s="384"/>
      <c r="BC399" s="384"/>
      <c r="BD399" s="384"/>
      <c r="BE399" s="384"/>
    </row>
    <row r="400" spans="1:57">
      <c r="A400" s="384"/>
      <c r="B400" s="384"/>
      <c r="C400" s="384"/>
      <c r="D400" s="384"/>
      <c r="E400" s="384"/>
      <c r="F400" s="384"/>
      <c r="G400" s="384"/>
      <c r="H400" s="384"/>
      <c r="I400" s="384"/>
      <c r="J400" s="384"/>
      <c r="K400" s="384"/>
      <c r="L400" s="384"/>
      <c r="M400" s="384"/>
      <c r="N400" s="384"/>
      <c r="O400" s="384"/>
      <c r="P400" s="384"/>
      <c r="Q400" s="384"/>
      <c r="R400" s="384"/>
      <c r="S400" s="384"/>
      <c r="T400" s="384"/>
      <c r="U400" s="384"/>
      <c r="V400" s="384"/>
      <c r="W400" s="384"/>
      <c r="X400" s="384"/>
      <c r="Y400" s="384"/>
      <c r="Z400" s="384"/>
      <c r="AA400" s="384"/>
      <c r="AB400" s="384"/>
      <c r="AC400" s="384"/>
      <c r="AD400" s="384"/>
      <c r="AE400" s="384"/>
      <c r="AF400" s="384"/>
      <c r="AG400" s="384"/>
      <c r="AH400" s="384"/>
      <c r="AI400" s="384"/>
      <c r="AJ400" s="384"/>
      <c r="AK400" s="384"/>
      <c r="AL400" s="384"/>
      <c r="AM400" s="384"/>
      <c r="AN400" s="384"/>
      <c r="AO400" s="384"/>
      <c r="AP400" s="384"/>
      <c r="AQ400" s="384"/>
      <c r="AR400" s="384"/>
      <c r="AS400" s="384"/>
      <c r="AT400" s="384"/>
      <c r="AU400" s="384"/>
      <c r="AV400" s="384"/>
      <c r="AW400" s="384"/>
      <c r="AX400" s="384"/>
      <c r="AY400" s="384"/>
      <c r="AZ400" s="384"/>
      <c r="BA400" s="384"/>
      <c r="BB400" s="384"/>
      <c r="BC400" s="384"/>
      <c r="BD400" s="384"/>
      <c r="BE400" s="384"/>
    </row>
    <row r="401" spans="1:57">
      <c r="A401" s="384"/>
      <c r="B401" s="384"/>
      <c r="C401" s="384"/>
      <c r="D401" s="384"/>
      <c r="E401" s="384"/>
      <c r="F401" s="384"/>
      <c r="G401" s="384"/>
      <c r="H401" s="384"/>
      <c r="I401" s="384"/>
      <c r="J401" s="384"/>
      <c r="K401" s="384"/>
      <c r="L401" s="384"/>
      <c r="M401" s="384"/>
      <c r="N401" s="384"/>
      <c r="O401" s="384"/>
      <c r="P401" s="384"/>
      <c r="Q401" s="384"/>
      <c r="R401" s="384"/>
      <c r="S401" s="384"/>
      <c r="T401" s="384"/>
      <c r="U401" s="384"/>
      <c r="V401" s="384"/>
      <c r="W401" s="384"/>
      <c r="X401" s="384"/>
      <c r="Y401" s="384"/>
      <c r="Z401" s="384"/>
      <c r="AA401" s="384"/>
      <c r="AB401" s="384"/>
      <c r="AC401" s="384"/>
      <c r="AD401" s="384"/>
      <c r="AE401" s="384"/>
      <c r="AF401" s="384"/>
      <c r="AG401" s="384"/>
      <c r="AH401" s="384"/>
      <c r="AI401" s="384"/>
      <c r="AJ401" s="384"/>
      <c r="AK401" s="384"/>
      <c r="AL401" s="384"/>
      <c r="AM401" s="384"/>
      <c r="AN401" s="384"/>
      <c r="AO401" s="384"/>
      <c r="AP401" s="384"/>
      <c r="AQ401" s="384"/>
      <c r="AR401" s="384"/>
      <c r="AS401" s="384"/>
      <c r="AT401" s="384"/>
      <c r="AU401" s="384"/>
      <c r="AV401" s="384"/>
      <c r="AW401" s="384"/>
      <c r="AX401" s="384"/>
      <c r="AY401" s="384"/>
      <c r="AZ401" s="384"/>
      <c r="BA401" s="384"/>
      <c r="BB401" s="384"/>
      <c r="BC401" s="384"/>
      <c r="BD401" s="384"/>
      <c r="BE401" s="384"/>
    </row>
    <row r="402" spans="1:57">
      <c r="A402" s="384"/>
      <c r="B402" s="384"/>
      <c r="C402" s="384"/>
      <c r="D402" s="384"/>
      <c r="E402" s="384"/>
      <c r="F402" s="384"/>
      <c r="G402" s="384"/>
      <c r="H402" s="384"/>
      <c r="I402" s="384"/>
      <c r="J402" s="384"/>
      <c r="K402" s="384"/>
      <c r="L402" s="384"/>
      <c r="M402" s="384"/>
      <c r="N402" s="384"/>
      <c r="O402" s="384"/>
      <c r="P402" s="384"/>
      <c r="Q402" s="384"/>
      <c r="R402" s="384"/>
      <c r="S402" s="384"/>
      <c r="T402" s="384"/>
      <c r="U402" s="384"/>
      <c r="V402" s="384"/>
      <c r="W402" s="384"/>
      <c r="X402" s="384"/>
      <c r="Y402" s="384"/>
      <c r="Z402" s="384"/>
      <c r="AA402" s="384"/>
      <c r="AB402" s="384"/>
      <c r="AC402" s="384"/>
      <c r="AD402" s="384"/>
      <c r="AE402" s="384"/>
      <c r="AF402" s="384"/>
      <c r="AG402" s="384"/>
      <c r="AH402" s="384"/>
      <c r="AI402" s="384"/>
      <c r="AJ402" s="384"/>
      <c r="AK402" s="384"/>
      <c r="AL402" s="384"/>
      <c r="AM402" s="384"/>
      <c r="AN402" s="384"/>
      <c r="AO402" s="384"/>
      <c r="AP402" s="384"/>
      <c r="AQ402" s="384"/>
      <c r="AR402" s="384"/>
      <c r="AS402" s="384"/>
      <c r="AT402" s="384"/>
      <c r="AU402" s="384"/>
      <c r="AV402" s="384"/>
      <c r="AW402" s="384"/>
      <c r="AX402" s="384"/>
      <c r="AY402" s="384"/>
      <c r="AZ402" s="384"/>
      <c r="BA402" s="384"/>
      <c r="BB402" s="384"/>
      <c r="BC402" s="384"/>
      <c r="BD402" s="384"/>
      <c r="BE402" s="384"/>
    </row>
    <row r="403" spans="1:57">
      <c r="A403" s="384"/>
      <c r="B403" s="384"/>
      <c r="C403" s="384"/>
      <c r="D403" s="384"/>
      <c r="E403" s="384"/>
      <c r="F403" s="384"/>
      <c r="G403" s="384"/>
      <c r="H403" s="384"/>
      <c r="I403" s="384"/>
      <c r="J403" s="384"/>
      <c r="K403" s="384"/>
      <c r="L403" s="384"/>
      <c r="M403" s="384"/>
      <c r="N403" s="384"/>
      <c r="O403" s="384"/>
      <c r="P403" s="384"/>
      <c r="Q403" s="384"/>
      <c r="R403" s="384"/>
      <c r="S403" s="384"/>
      <c r="T403" s="384"/>
      <c r="U403" s="384"/>
      <c r="V403" s="384"/>
      <c r="W403" s="384"/>
      <c r="X403" s="384"/>
      <c r="Y403" s="384"/>
      <c r="Z403" s="384"/>
      <c r="AA403" s="384"/>
      <c r="AB403" s="384"/>
      <c r="AC403" s="384"/>
      <c r="AD403" s="384"/>
      <c r="AE403" s="384"/>
      <c r="AF403" s="384"/>
      <c r="AG403" s="384"/>
      <c r="AH403" s="384"/>
      <c r="AI403" s="384"/>
      <c r="AJ403" s="384"/>
      <c r="AK403" s="384"/>
      <c r="AL403" s="384"/>
      <c r="AM403" s="384"/>
      <c r="AN403" s="384"/>
      <c r="AO403" s="384"/>
      <c r="AP403" s="384"/>
      <c r="AQ403" s="384"/>
      <c r="AR403" s="384"/>
      <c r="AS403" s="384"/>
      <c r="AT403" s="384"/>
      <c r="AU403" s="384"/>
      <c r="AV403" s="384"/>
      <c r="AW403" s="384"/>
      <c r="AX403" s="384"/>
      <c r="AY403" s="384"/>
      <c r="AZ403" s="384"/>
      <c r="BA403" s="384"/>
      <c r="BB403" s="384"/>
      <c r="BC403" s="384"/>
      <c r="BD403" s="384"/>
      <c r="BE403" s="384"/>
    </row>
    <row r="404" spans="1:57">
      <c r="A404" s="384"/>
      <c r="B404" s="384"/>
      <c r="C404" s="384"/>
      <c r="D404" s="384"/>
      <c r="E404" s="384"/>
      <c r="F404" s="384"/>
      <c r="G404" s="384"/>
      <c r="H404" s="384"/>
      <c r="I404" s="384"/>
      <c r="J404" s="384"/>
      <c r="K404" s="384"/>
      <c r="L404" s="384"/>
      <c r="M404" s="384"/>
      <c r="N404" s="384"/>
      <c r="O404" s="384"/>
      <c r="P404" s="384"/>
      <c r="Q404" s="384"/>
      <c r="R404" s="384"/>
      <c r="S404" s="384"/>
      <c r="T404" s="384"/>
      <c r="U404" s="384"/>
      <c r="V404" s="384"/>
      <c r="W404" s="384"/>
      <c r="X404" s="384"/>
      <c r="Y404" s="384"/>
      <c r="Z404" s="384"/>
      <c r="AA404" s="384"/>
      <c r="AB404" s="384"/>
      <c r="AC404" s="384"/>
      <c r="AD404" s="384"/>
      <c r="AE404" s="384"/>
      <c r="AF404" s="384"/>
      <c r="AG404" s="384"/>
      <c r="AH404" s="384"/>
      <c r="AI404" s="384"/>
      <c r="AJ404" s="384"/>
      <c r="AK404" s="384"/>
      <c r="AL404" s="384"/>
      <c r="AM404" s="384"/>
      <c r="AN404" s="384"/>
      <c r="AO404" s="384"/>
      <c r="AP404" s="384"/>
      <c r="AQ404" s="384"/>
      <c r="AR404" s="384"/>
      <c r="AS404" s="384"/>
      <c r="AT404" s="384"/>
      <c r="AU404" s="384"/>
      <c r="AV404" s="384"/>
      <c r="AW404" s="384"/>
      <c r="AX404" s="384"/>
      <c r="AY404" s="384"/>
      <c r="AZ404" s="384"/>
      <c r="BA404" s="384"/>
      <c r="BB404" s="384"/>
      <c r="BC404" s="384"/>
      <c r="BD404" s="384"/>
      <c r="BE404" s="384"/>
    </row>
    <row r="405" spans="1:57">
      <c r="A405" s="384"/>
      <c r="B405" s="384"/>
      <c r="C405" s="384"/>
      <c r="D405" s="384"/>
      <c r="E405" s="384"/>
      <c r="F405" s="384"/>
      <c r="G405" s="384"/>
      <c r="H405" s="384"/>
      <c r="I405" s="384"/>
      <c r="J405" s="384"/>
      <c r="K405" s="384"/>
      <c r="L405" s="384"/>
      <c r="M405" s="384"/>
      <c r="N405" s="384"/>
      <c r="O405" s="384"/>
      <c r="P405" s="384"/>
      <c r="Q405" s="384"/>
      <c r="R405" s="384"/>
      <c r="S405" s="384"/>
      <c r="T405" s="384"/>
      <c r="U405" s="384"/>
      <c r="V405" s="384"/>
      <c r="W405" s="384"/>
      <c r="X405" s="384"/>
      <c r="Y405" s="384"/>
      <c r="Z405" s="384"/>
      <c r="AA405" s="384"/>
      <c r="AB405" s="384"/>
      <c r="AC405" s="384"/>
      <c r="AD405" s="384"/>
      <c r="AE405" s="384"/>
      <c r="AF405" s="384"/>
      <c r="AG405" s="384"/>
      <c r="AH405" s="384"/>
      <c r="AI405" s="384"/>
      <c r="AJ405" s="384"/>
      <c r="AK405" s="384"/>
      <c r="AL405" s="384"/>
      <c r="AM405" s="384"/>
      <c r="AN405" s="384"/>
      <c r="AO405" s="384"/>
      <c r="AP405" s="384"/>
      <c r="AQ405" s="384"/>
      <c r="AR405" s="384"/>
      <c r="AS405" s="384"/>
      <c r="AT405" s="384"/>
      <c r="AU405" s="384"/>
      <c r="AV405" s="384"/>
      <c r="AW405" s="384"/>
      <c r="AX405" s="384"/>
      <c r="AY405" s="384"/>
      <c r="AZ405" s="384"/>
      <c r="BA405" s="384"/>
      <c r="BB405" s="384"/>
      <c r="BC405" s="384"/>
      <c r="BD405" s="384"/>
      <c r="BE405" s="384"/>
    </row>
    <row r="406" spans="1:57">
      <c r="A406" s="384"/>
      <c r="B406" s="384"/>
      <c r="C406" s="384"/>
      <c r="D406" s="384"/>
      <c r="E406" s="384"/>
      <c r="F406" s="384"/>
      <c r="G406" s="384"/>
      <c r="H406" s="384"/>
      <c r="I406" s="384"/>
      <c r="J406" s="384"/>
      <c r="K406" s="384"/>
      <c r="L406" s="384"/>
      <c r="M406" s="384"/>
      <c r="N406" s="384"/>
      <c r="O406" s="384"/>
      <c r="P406" s="384"/>
      <c r="Q406" s="384"/>
      <c r="R406" s="384"/>
      <c r="S406" s="384"/>
      <c r="T406" s="384"/>
      <c r="U406" s="384"/>
      <c r="V406" s="384"/>
      <c r="W406" s="384"/>
      <c r="X406" s="384"/>
      <c r="Y406" s="384"/>
      <c r="Z406" s="384"/>
      <c r="AA406" s="384"/>
      <c r="AB406" s="384"/>
      <c r="AC406" s="384"/>
      <c r="AD406" s="384"/>
      <c r="AE406" s="384"/>
      <c r="AF406" s="384"/>
      <c r="AG406" s="384"/>
      <c r="AH406" s="384"/>
      <c r="AI406" s="384"/>
      <c r="AJ406" s="384"/>
      <c r="AK406" s="384"/>
      <c r="AL406" s="384"/>
      <c r="AM406" s="384"/>
      <c r="AN406" s="384"/>
      <c r="AO406" s="384"/>
      <c r="AP406" s="384"/>
      <c r="AQ406" s="384"/>
      <c r="AR406" s="384"/>
      <c r="AS406" s="384"/>
      <c r="AT406" s="384"/>
      <c r="AU406" s="384"/>
      <c r="AV406" s="384"/>
      <c r="AW406" s="384"/>
      <c r="AX406" s="384"/>
      <c r="AY406" s="384"/>
      <c r="AZ406" s="384"/>
      <c r="BA406" s="384"/>
      <c r="BB406" s="384"/>
      <c r="BC406" s="384"/>
      <c r="BD406" s="384"/>
      <c r="BE406" s="384"/>
    </row>
    <row r="407" spans="1:57">
      <c r="A407" s="384"/>
      <c r="B407" s="384"/>
      <c r="C407" s="384"/>
      <c r="D407" s="384"/>
      <c r="E407" s="384"/>
      <c r="F407" s="384"/>
      <c r="G407" s="384"/>
      <c r="H407" s="384"/>
      <c r="I407" s="384"/>
      <c r="J407" s="384"/>
      <c r="K407" s="384"/>
      <c r="L407" s="384"/>
      <c r="M407" s="384"/>
      <c r="N407" s="384"/>
      <c r="O407" s="384"/>
      <c r="P407" s="384"/>
      <c r="Q407" s="384"/>
      <c r="R407" s="384"/>
      <c r="S407" s="384"/>
      <c r="T407" s="384"/>
      <c r="U407" s="384"/>
      <c r="V407" s="384"/>
      <c r="W407" s="384"/>
      <c r="X407" s="384"/>
      <c r="Y407" s="384"/>
      <c r="Z407" s="384"/>
      <c r="AA407" s="384"/>
      <c r="AB407" s="384"/>
      <c r="AC407" s="384"/>
      <c r="AD407" s="384"/>
      <c r="AE407" s="384"/>
      <c r="AF407" s="384"/>
      <c r="AG407" s="384"/>
      <c r="AH407" s="384"/>
      <c r="AI407" s="384"/>
      <c r="AJ407" s="384"/>
      <c r="AK407" s="384"/>
      <c r="AL407" s="384"/>
      <c r="AM407" s="384"/>
      <c r="AN407" s="384"/>
      <c r="AO407" s="384"/>
      <c r="AP407" s="384"/>
      <c r="AQ407" s="384"/>
      <c r="AR407" s="384"/>
      <c r="AS407" s="384"/>
      <c r="AT407" s="384"/>
      <c r="AU407" s="384"/>
      <c r="AV407" s="384"/>
      <c r="AW407" s="384"/>
      <c r="AX407" s="384"/>
      <c r="AY407" s="384"/>
      <c r="AZ407" s="384"/>
      <c r="BA407" s="384"/>
      <c r="BB407" s="384"/>
      <c r="BC407" s="384"/>
      <c r="BD407" s="384"/>
      <c r="BE407" s="384"/>
    </row>
    <row r="408" spans="1:57">
      <c r="A408" s="384"/>
      <c r="B408" s="384"/>
      <c r="C408" s="384"/>
      <c r="D408" s="384"/>
      <c r="E408" s="384"/>
      <c r="F408" s="384"/>
      <c r="G408" s="384"/>
      <c r="H408" s="384"/>
      <c r="I408" s="384"/>
      <c r="J408" s="384"/>
      <c r="K408" s="384"/>
      <c r="L408" s="384"/>
      <c r="M408" s="384"/>
      <c r="N408" s="384"/>
      <c r="O408" s="384"/>
      <c r="P408" s="384"/>
      <c r="Q408" s="384"/>
      <c r="R408" s="384"/>
      <c r="S408" s="384"/>
      <c r="T408" s="384"/>
      <c r="U408" s="384"/>
      <c r="V408" s="384"/>
      <c r="W408" s="384"/>
      <c r="X408" s="384"/>
      <c r="Y408" s="384"/>
      <c r="Z408" s="384"/>
      <c r="AA408" s="384"/>
      <c r="AB408" s="384"/>
      <c r="AC408" s="384"/>
      <c r="AD408" s="384"/>
      <c r="AE408" s="384"/>
      <c r="AF408" s="384"/>
      <c r="AG408" s="384"/>
      <c r="AH408" s="384"/>
      <c r="AI408" s="384"/>
      <c r="AJ408" s="384"/>
      <c r="AK408" s="384"/>
      <c r="AL408" s="384"/>
      <c r="AM408" s="384"/>
      <c r="AN408" s="384"/>
      <c r="AO408" s="384"/>
      <c r="AP408" s="384"/>
      <c r="AQ408" s="384"/>
      <c r="AR408" s="384"/>
      <c r="AS408" s="384"/>
      <c r="AT408" s="384"/>
      <c r="AU408" s="384"/>
      <c r="AV408" s="384"/>
      <c r="AW408" s="384"/>
      <c r="AX408" s="384"/>
      <c r="AY408" s="384"/>
      <c r="AZ408" s="384"/>
      <c r="BA408" s="384"/>
      <c r="BB408" s="384"/>
      <c r="BC408" s="384"/>
      <c r="BD408" s="384"/>
      <c r="BE408" s="384"/>
    </row>
    <row r="409" spans="1:57">
      <c r="A409" s="384"/>
      <c r="B409" s="384"/>
      <c r="C409" s="384"/>
      <c r="D409" s="384"/>
      <c r="E409" s="384"/>
      <c r="F409" s="384"/>
      <c r="G409" s="384"/>
      <c r="H409" s="384"/>
      <c r="I409" s="384"/>
      <c r="J409" s="384"/>
      <c r="K409" s="384"/>
      <c r="L409" s="384"/>
      <c r="M409" s="384"/>
      <c r="N409" s="384"/>
      <c r="O409" s="384"/>
      <c r="P409" s="384"/>
      <c r="Q409" s="384"/>
      <c r="R409" s="384"/>
      <c r="S409" s="384"/>
      <c r="T409" s="384"/>
      <c r="U409" s="384"/>
      <c r="V409" s="384"/>
      <c r="W409" s="384"/>
      <c r="X409" s="384"/>
      <c r="Y409" s="384"/>
      <c r="Z409" s="384"/>
      <c r="AA409" s="384"/>
      <c r="AB409" s="384"/>
      <c r="AC409" s="384"/>
      <c r="AD409" s="384"/>
      <c r="AE409" s="384"/>
      <c r="AF409" s="384"/>
      <c r="AG409" s="384"/>
      <c r="AH409" s="384"/>
      <c r="AI409" s="384"/>
      <c r="AJ409" s="384"/>
      <c r="AK409" s="384"/>
      <c r="AL409" s="384"/>
      <c r="AM409" s="384"/>
      <c r="AN409" s="384"/>
      <c r="AO409" s="384"/>
      <c r="AP409" s="384"/>
      <c r="AQ409" s="384"/>
      <c r="AR409" s="384"/>
      <c r="AS409" s="384"/>
      <c r="AT409" s="384"/>
      <c r="AU409" s="384"/>
      <c r="AV409" s="384"/>
      <c r="AW409" s="384"/>
      <c r="AX409" s="384"/>
      <c r="AY409" s="384"/>
      <c r="AZ409" s="384"/>
      <c r="BA409" s="384"/>
      <c r="BB409" s="384"/>
      <c r="BC409" s="384"/>
      <c r="BD409" s="384"/>
      <c r="BE409" s="384"/>
    </row>
    <row r="410" spans="1:57">
      <c r="A410" s="384"/>
      <c r="B410" s="384"/>
      <c r="C410" s="384"/>
      <c r="D410" s="384"/>
      <c r="E410" s="384"/>
      <c r="F410" s="384"/>
      <c r="G410" s="384"/>
      <c r="H410" s="384"/>
      <c r="I410" s="384"/>
      <c r="J410" s="384"/>
      <c r="K410" s="384"/>
      <c r="L410" s="384"/>
      <c r="M410" s="384"/>
      <c r="N410" s="384"/>
      <c r="O410" s="384"/>
      <c r="P410" s="384"/>
      <c r="Q410" s="384"/>
      <c r="R410" s="384"/>
      <c r="S410" s="384"/>
      <c r="T410" s="384"/>
      <c r="U410" s="384"/>
      <c r="V410" s="384"/>
      <c r="W410" s="384"/>
      <c r="X410" s="384"/>
      <c r="Y410" s="384"/>
      <c r="Z410" s="384"/>
      <c r="AA410" s="384"/>
      <c r="AB410" s="384"/>
      <c r="AC410" s="384"/>
      <c r="AD410" s="384"/>
      <c r="AE410" s="384"/>
      <c r="AF410" s="384"/>
      <c r="AG410" s="384"/>
      <c r="AH410" s="384"/>
      <c r="AI410" s="384"/>
      <c r="AJ410" s="384"/>
      <c r="AK410" s="384"/>
      <c r="AL410" s="384"/>
      <c r="AM410" s="384"/>
      <c r="AN410" s="384"/>
      <c r="AO410" s="384"/>
      <c r="AP410" s="384"/>
      <c r="AQ410" s="384"/>
      <c r="AR410" s="384"/>
      <c r="AS410" s="384"/>
      <c r="AT410" s="384"/>
      <c r="AU410" s="384"/>
      <c r="AV410" s="384"/>
      <c r="AW410" s="384"/>
      <c r="AX410" s="384"/>
      <c r="AY410" s="384"/>
      <c r="AZ410" s="384"/>
      <c r="BA410" s="384"/>
      <c r="BB410" s="384"/>
      <c r="BC410" s="384"/>
      <c r="BD410" s="384"/>
      <c r="BE410" s="384"/>
    </row>
    <row r="411" spans="1:57">
      <c r="A411" s="384"/>
      <c r="B411" s="384"/>
      <c r="C411" s="384"/>
      <c r="D411" s="384"/>
      <c r="E411" s="384"/>
      <c r="F411" s="384"/>
      <c r="G411" s="384"/>
      <c r="H411" s="384"/>
      <c r="I411" s="384"/>
      <c r="J411" s="384"/>
      <c r="K411" s="384"/>
      <c r="L411" s="384"/>
      <c r="M411" s="384"/>
      <c r="N411" s="384"/>
      <c r="O411" s="384"/>
      <c r="P411" s="384"/>
      <c r="Q411" s="384"/>
      <c r="R411" s="384"/>
      <c r="S411" s="384"/>
      <c r="T411" s="384"/>
      <c r="U411" s="384"/>
      <c r="V411" s="384"/>
      <c r="W411" s="384"/>
      <c r="X411" s="384"/>
      <c r="Y411" s="384"/>
      <c r="Z411" s="384"/>
      <c r="AA411" s="384"/>
      <c r="AB411" s="384"/>
      <c r="AC411" s="384"/>
      <c r="AD411" s="384"/>
      <c r="AE411" s="384"/>
      <c r="AF411" s="384"/>
      <c r="AG411" s="384"/>
      <c r="AH411" s="384"/>
      <c r="AI411" s="384"/>
      <c r="AJ411" s="384"/>
      <c r="AK411" s="384"/>
      <c r="AL411" s="384"/>
      <c r="AM411" s="384"/>
      <c r="AN411" s="384"/>
      <c r="AO411" s="384"/>
      <c r="AP411" s="384"/>
      <c r="AQ411" s="384"/>
      <c r="AR411" s="384"/>
      <c r="AS411" s="384"/>
      <c r="AT411" s="384"/>
      <c r="AU411" s="384"/>
      <c r="AV411" s="384"/>
      <c r="AW411" s="384"/>
      <c r="AX411" s="384"/>
      <c r="AY411" s="384"/>
      <c r="AZ411" s="384"/>
      <c r="BA411" s="384"/>
      <c r="BB411" s="384"/>
      <c r="BC411" s="384"/>
      <c r="BD411" s="384"/>
      <c r="BE411" s="384"/>
    </row>
    <row r="412" spans="1:57">
      <c r="A412" s="384"/>
      <c r="B412" s="384"/>
      <c r="C412" s="384"/>
      <c r="D412" s="384"/>
      <c r="E412" s="384"/>
      <c r="F412" s="384"/>
      <c r="G412" s="384"/>
      <c r="H412" s="384"/>
      <c r="I412" s="384"/>
      <c r="J412" s="384"/>
      <c r="K412" s="384"/>
      <c r="L412" s="384"/>
      <c r="M412" s="384"/>
      <c r="N412" s="384"/>
      <c r="O412" s="384"/>
      <c r="P412" s="384"/>
      <c r="Q412" s="384"/>
      <c r="R412" s="384"/>
      <c r="S412" s="384"/>
      <c r="T412" s="384"/>
      <c r="U412" s="384"/>
      <c r="V412" s="384"/>
      <c r="W412" s="384"/>
      <c r="X412" s="384"/>
      <c r="Y412" s="384"/>
      <c r="Z412" s="384"/>
      <c r="AA412" s="384"/>
      <c r="AB412" s="384"/>
      <c r="AC412" s="384"/>
      <c r="AD412" s="384"/>
      <c r="AE412" s="384"/>
      <c r="AF412" s="384"/>
      <c r="AG412" s="384"/>
      <c r="AH412" s="384"/>
      <c r="AI412" s="384"/>
      <c r="AJ412" s="384"/>
      <c r="AK412" s="384"/>
      <c r="AL412" s="384"/>
      <c r="AM412" s="384"/>
      <c r="AN412" s="384"/>
      <c r="AO412" s="384"/>
      <c r="AP412" s="384"/>
      <c r="AQ412" s="384"/>
      <c r="AR412" s="384"/>
      <c r="AS412" s="384"/>
      <c r="AT412" s="384"/>
      <c r="AU412" s="384"/>
      <c r="AV412" s="384"/>
      <c r="AW412" s="384"/>
      <c r="AX412" s="384"/>
      <c r="AY412" s="384"/>
      <c r="AZ412" s="384"/>
      <c r="BA412" s="384"/>
      <c r="BB412" s="384"/>
      <c r="BC412" s="384"/>
      <c r="BD412" s="384"/>
      <c r="BE412" s="384"/>
    </row>
    <row r="413" spans="1:57">
      <c r="A413" s="384"/>
      <c r="B413" s="384"/>
      <c r="C413" s="384"/>
      <c r="D413" s="384"/>
      <c r="E413" s="384"/>
      <c r="F413" s="384"/>
      <c r="G413" s="384"/>
      <c r="H413" s="384"/>
      <c r="I413" s="384"/>
      <c r="J413" s="384"/>
      <c r="K413" s="384"/>
      <c r="L413" s="384"/>
      <c r="M413" s="384"/>
      <c r="N413" s="384"/>
      <c r="O413" s="384"/>
      <c r="P413" s="384"/>
      <c r="Q413" s="384"/>
      <c r="R413" s="384"/>
      <c r="S413" s="384"/>
      <c r="T413" s="384"/>
      <c r="U413" s="384"/>
      <c r="V413" s="384"/>
      <c r="W413" s="384"/>
      <c r="X413" s="384"/>
      <c r="Y413" s="384"/>
      <c r="Z413" s="384"/>
      <c r="AA413" s="384"/>
      <c r="AB413" s="384"/>
      <c r="AC413" s="384"/>
      <c r="AD413" s="384"/>
      <c r="AE413" s="384"/>
      <c r="AF413" s="384"/>
      <c r="AG413" s="384"/>
      <c r="AH413" s="384"/>
      <c r="AI413" s="384"/>
      <c r="AJ413" s="384"/>
      <c r="AK413" s="384"/>
      <c r="AL413" s="384"/>
      <c r="AM413" s="384"/>
      <c r="AN413" s="384"/>
      <c r="AO413" s="384"/>
      <c r="AP413" s="384"/>
      <c r="AQ413" s="384"/>
      <c r="AR413" s="384"/>
      <c r="AS413" s="384"/>
      <c r="AT413" s="384"/>
      <c r="AU413" s="384"/>
      <c r="AV413" s="384"/>
      <c r="AW413" s="384"/>
      <c r="AX413" s="384"/>
      <c r="AY413" s="384"/>
      <c r="AZ413" s="384"/>
      <c r="BA413" s="384"/>
      <c r="BB413" s="384"/>
      <c r="BC413" s="384"/>
      <c r="BD413" s="384"/>
      <c r="BE413" s="384"/>
    </row>
    <row r="414" spans="1:57">
      <c r="A414" s="384"/>
      <c r="B414" s="384"/>
      <c r="C414" s="384"/>
      <c r="D414" s="384"/>
      <c r="E414" s="384"/>
      <c r="F414" s="384"/>
      <c r="G414" s="384"/>
      <c r="H414" s="384"/>
      <c r="I414" s="384"/>
      <c r="J414" s="384"/>
      <c r="K414" s="384"/>
      <c r="L414" s="384"/>
      <c r="M414" s="384"/>
      <c r="N414" s="384"/>
      <c r="O414" s="384"/>
      <c r="P414" s="384"/>
      <c r="Q414" s="384"/>
      <c r="R414" s="384"/>
      <c r="S414" s="384"/>
      <c r="T414" s="384"/>
      <c r="U414" s="384"/>
      <c r="V414" s="384"/>
      <c r="W414" s="384"/>
      <c r="X414" s="384"/>
      <c r="Y414" s="384"/>
      <c r="Z414" s="384"/>
      <c r="AA414" s="384"/>
      <c r="AB414" s="384"/>
      <c r="AC414" s="384"/>
      <c r="AD414" s="384"/>
      <c r="AE414" s="384"/>
      <c r="AF414" s="384"/>
      <c r="AG414" s="384"/>
      <c r="AH414" s="384"/>
      <c r="AI414" s="384"/>
      <c r="AJ414" s="384"/>
      <c r="AK414" s="384"/>
      <c r="AL414" s="384"/>
      <c r="AM414" s="384"/>
      <c r="AN414" s="384"/>
      <c r="AO414" s="384"/>
      <c r="AP414" s="384"/>
      <c r="AQ414" s="384"/>
      <c r="AR414" s="384"/>
      <c r="AS414" s="384"/>
      <c r="AT414" s="384"/>
      <c r="AU414" s="384"/>
      <c r="AV414" s="384"/>
      <c r="AW414" s="384"/>
      <c r="AX414" s="384"/>
      <c r="AY414" s="384"/>
      <c r="AZ414" s="384"/>
      <c r="BA414" s="384"/>
      <c r="BB414" s="384"/>
      <c r="BC414" s="384"/>
      <c r="BD414" s="384"/>
      <c r="BE414" s="384"/>
    </row>
    <row r="415" spans="1:57">
      <c r="A415" s="384"/>
      <c r="B415" s="384"/>
      <c r="C415" s="384"/>
      <c r="D415" s="384"/>
      <c r="E415" s="384"/>
      <c r="F415" s="384"/>
      <c r="G415" s="384"/>
      <c r="H415" s="384"/>
      <c r="I415" s="384"/>
      <c r="J415" s="384"/>
      <c r="K415" s="384"/>
      <c r="L415" s="384"/>
      <c r="M415" s="384"/>
      <c r="N415" s="384"/>
      <c r="O415" s="384"/>
      <c r="P415" s="384"/>
      <c r="Q415" s="384"/>
      <c r="R415" s="384"/>
      <c r="S415" s="384"/>
      <c r="T415" s="384"/>
      <c r="U415" s="384"/>
      <c r="V415" s="384"/>
      <c r="W415" s="384"/>
      <c r="X415" s="384"/>
      <c r="Y415" s="384"/>
      <c r="Z415" s="384"/>
      <c r="AA415" s="384"/>
      <c r="AB415" s="384"/>
      <c r="AC415" s="384"/>
      <c r="AD415" s="384"/>
      <c r="AE415" s="384"/>
      <c r="AF415" s="384"/>
      <c r="AG415" s="384"/>
      <c r="AH415" s="384"/>
      <c r="AI415" s="384"/>
      <c r="AJ415" s="384"/>
      <c r="AK415" s="384"/>
      <c r="AL415" s="384"/>
      <c r="AM415" s="384"/>
      <c r="AN415" s="384"/>
      <c r="AO415" s="384"/>
      <c r="AP415" s="384"/>
      <c r="AQ415" s="384"/>
      <c r="AR415" s="384"/>
      <c r="AS415" s="384"/>
      <c r="AT415" s="384"/>
      <c r="AU415" s="384"/>
      <c r="AV415" s="384"/>
      <c r="AW415" s="384"/>
      <c r="AX415" s="384"/>
      <c r="AY415" s="384"/>
      <c r="AZ415" s="384"/>
      <c r="BA415" s="384"/>
      <c r="BB415" s="384"/>
      <c r="BC415" s="384"/>
      <c r="BD415" s="384"/>
      <c r="BE415" s="384"/>
    </row>
    <row r="416" spans="1:57">
      <c r="A416" s="384"/>
      <c r="B416" s="384"/>
      <c r="C416" s="384"/>
      <c r="D416" s="384"/>
      <c r="E416" s="384"/>
      <c r="F416" s="384"/>
      <c r="G416" s="384"/>
      <c r="H416" s="384"/>
      <c r="I416" s="384"/>
      <c r="J416" s="384"/>
      <c r="K416" s="384"/>
      <c r="M416" s="384"/>
      <c r="N416" s="384"/>
      <c r="O416" s="384"/>
      <c r="P416" s="384"/>
      <c r="Q416" s="384"/>
      <c r="R416" s="384"/>
      <c r="S416" s="384"/>
      <c r="T416" s="384"/>
      <c r="U416" s="384"/>
      <c r="V416" s="384"/>
      <c r="W416" s="384"/>
      <c r="X416" s="384"/>
      <c r="Y416" s="384"/>
      <c r="Z416" s="384"/>
      <c r="AA416" s="384"/>
      <c r="AB416" s="384"/>
      <c r="AC416" s="384"/>
      <c r="AD416" s="384"/>
      <c r="AE416" s="384"/>
      <c r="AF416" s="384"/>
      <c r="AG416" s="384"/>
      <c r="AH416" s="384"/>
      <c r="AI416" s="384"/>
      <c r="AJ416" s="384"/>
      <c r="AK416" s="384"/>
      <c r="AL416" s="384"/>
      <c r="AM416" s="384"/>
      <c r="AN416" s="384"/>
      <c r="AO416" s="384"/>
      <c r="AP416" s="384"/>
      <c r="AQ416" s="384"/>
      <c r="AR416" s="384"/>
      <c r="AS416" s="384"/>
      <c r="AT416" s="384"/>
      <c r="AU416" s="384"/>
      <c r="AV416" s="384"/>
      <c r="AW416" s="384"/>
      <c r="AX416" s="384"/>
      <c r="AY416" s="384"/>
      <c r="AZ416" s="384"/>
      <c r="BA416" s="384"/>
      <c r="BB416" s="384"/>
      <c r="BC416" s="384"/>
      <c r="BD416" s="384"/>
      <c r="BE416" s="384"/>
    </row>
    <row r="417" spans="3:8">
      <c r="C417" s="384"/>
      <c r="D417" s="384"/>
      <c r="E417" s="384"/>
      <c r="F417" s="384"/>
      <c r="G417" s="384"/>
      <c r="H417" s="384"/>
    </row>
  </sheetData>
  <mergeCells count="3">
    <mergeCell ref="B4:D4"/>
    <mergeCell ref="B5:B8"/>
    <mergeCell ref="G6:G8"/>
  </mergeCells>
  <pageMargins left="0" right="0" top="0" bottom="0" header="0" footer="0"/>
  <pageSetup paperSize="9" scale="6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412"/>
  <sheetViews>
    <sheetView zoomScaleNormal="100" zoomScalePageLayoutView="12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32" sqref="D32"/>
    </sheetView>
  </sheetViews>
  <sheetFormatPr defaultColWidth="8.85546875" defaultRowHeight="15"/>
  <cols>
    <col min="1" max="1" width="6" style="442" customWidth="1"/>
    <col min="2" max="2" width="24.28515625" style="442" customWidth="1"/>
    <col min="3" max="4" width="18" style="442" customWidth="1"/>
    <col min="5" max="5" width="18.140625" style="442" customWidth="1"/>
    <col min="6" max="6" width="23.28515625" style="442" customWidth="1"/>
    <col min="7" max="7" width="11.7109375" style="442" customWidth="1"/>
    <col min="8" max="8" width="95.85546875" style="442" customWidth="1"/>
    <col min="9" max="9" width="30.7109375" style="442" customWidth="1"/>
    <col min="10" max="57" width="8.85546875" style="442"/>
    <col min="58" max="16384" width="8.85546875" style="436"/>
  </cols>
  <sheetData>
    <row r="1" spans="1:57" ht="45">
      <c r="A1" s="436"/>
      <c r="B1" s="437" t="s">
        <v>732</v>
      </c>
      <c r="C1" s="438" t="s">
        <v>767</v>
      </c>
      <c r="D1" s="438" t="s">
        <v>905</v>
      </c>
      <c r="E1" s="438" t="s">
        <v>906</v>
      </c>
      <c r="F1" s="438" t="s">
        <v>907</v>
      </c>
      <c r="G1" s="439" t="s">
        <v>782</v>
      </c>
      <c r="H1" s="440" t="s">
        <v>12</v>
      </c>
      <c r="I1" s="436"/>
      <c r="J1" s="436"/>
      <c r="K1" s="436"/>
      <c r="L1" s="436"/>
      <c r="M1" s="436"/>
      <c r="N1" s="436"/>
      <c r="O1" s="436"/>
      <c r="P1" s="436"/>
      <c r="Q1" s="436"/>
      <c r="R1" s="436"/>
      <c r="S1" s="436"/>
      <c r="T1" s="436"/>
      <c r="U1" s="436"/>
      <c r="V1" s="436"/>
      <c r="W1" s="436"/>
      <c r="X1" s="436"/>
      <c r="Y1" s="436"/>
      <c r="Z1" s="436"/>
      <c r="AA1" s="436"/>
      <c r="AB1" s="436"/>
      <c r="AC1" s="436"/>
      <c r="AD1" s="436"/>
      <c r="AE1" s="436"/>
      <c r="AF1" s="436"/>
      <c r="AG1" s="436"/>
      <c r="AH1" s="436"/>
      <c r="AI1" s="436"/>
      <c r="AJ1" s="436"/>
      <c r="AK1" s="436"/>
      <c r="AL1" s="436"/>
      <c r="AM1" s="436"/>
      <c r="AN1" s="436"/>
      <c r="AO1" s="436"/>
      <c r="AP1" s="436"/>
      <c r="AQ1" s="436"/>
      <c r="AR1" s="436"/>
      <c r="AS1" s="436"/>
      <c r="AT1" s="436"/>
      <c r="AU1" s="436"/>
      <c r="AV1" s="436"/>
      <c r="AW1" s="436"/>
      <c r="AX1" s="436"/>
      <c r="AY1" s="436"/>
      <c r="AZ1" s="436"/>
      <c r="BA1" s="436"/>
      <c r="BB1" s="436"/>
      <c r="BC1" s="436"/>
      <c r="BD1" s="436"/>
      <c r="BE1" s="436"/>
    </row>
    <row r="2" spans="1:57" ht="18.75" hidden="1">
      <c r="A2" s="436"/>
      <c r="B2" s="441" t="s">
        <v>921</v>
      </c>
      <c r="C2" s="436"/>
      <c r="D2" s="436"/>
      <c r="E2" s="436"/>
      <c r="F2" s="436"/>
      <c r="G2" s="436"/>
      <c r="H2" s="436"/>
      <c r="I2" s="436"/>
      <c r="J2" s="436"/>
      <c r="K2" s="436"/>
      <c r="L2" s="436"/>
      <c r="M2" s="436"/>
      <c r="N2" s="436"/>
      <c r="O2" s="436"/>
      <c r="P2" s="436"/>
      <c r="Q2" s="436"/>
      <c r="R2" s="436"/>
      <c r="S2" s="436"/>
      <c r="T2" s="436"/>
      <c r="U2" s="436"/>
      <c r="V2" s="436"/>
      <c r="W2" s="436"/>
      <c r="X2" s="436"/>
      <c r="Y2" s="436"/>
      <c r="Z2" s="436"/>
      <c r="AA2" s="436"/>
      <c r="AB2" s="436"/>
      <c r="AC2" s="436"/>
      <c r="AD2" s="436"/>
      <c r="AE2" s="436"/>
      <c r="AF2" s="436"/>
      <c r="AG2" s="436"/>
      <c r="AH2" s="436"/>
      <c r="AI2" s="436"/>
      <c r="AJ2" s="436"/>
      <c r="AK2" s="436"/>
      <c r="AL2" s="436"/>
      <c r="AM2" s="436"/>
      <c r="AN2" s="436"/>
      <c r="AO2" s="436"/>
      <c r="AP2" s="436"/>
      <c r="AQ2" s="436"/>
      <c r="AR2" s="436"/>
      <c r="AS2" s="436"/>
      <c r="AT2" s="436"/>
      <c r="AU2" s="436"/>
      <c r="AV2" s="436"/>
      <c r="AW2" s="436"/>
      <c r="AX2" s="436"/>
      <c r="AY2" s="436"/>
      <c r="AZ2" s="436"/>
      <c r="BA2" s="436"/>
      <c r="BB2" s="436"/>
      <c r="BC2" s="436"/>
      <c r="BD2" s="436"/>
      <c r="BE2" s="436"/>
    </row>
    <row r="3" spans="1:57">
      <c r="A3" s="436"/>
      <c r="B3" s="436"/>
      <c r="C3" s="436"/>
      <c r="D3" s="436"/>
      <c r="E3" s="436"/>
      <c r="F3" s="436"/>
      <c r="G3" s="436"/>
      <c r="H3" s="436"/>
      <c r="I3" s="436"/>
      <c r="J3" s="436"/>
      <c r="K3" s="436"/>
      <c r="L3" s="436"/>
      <c r="M3" s="436"/>
      <c r="N3" s="436"/>
      <c r="O3" s="436"/>
      <c r="P3" s="436"/>
      <c r="Q3" s="436"/>
      <c r="R3" s="436"/>
      <c r="S3" s="436"/>
      <c r="T3" s="436"/>
      <c r="U3" s="436"/>
      <c r="V3" s="436"/>
      <c r="W3" s="436"/>
      <c r="X3" s="436"/>
      <c r="Y3" s="436"/>
      <c r="Z3" s="436"/>
      <c r="AA3" s="436"/>
      <c r="AB3" s="436"/>
      <c r="AC3" s="436"/>
      <c r="AD3" s="436"/>
      <c r="AE3" s="436"/>
      <c r="AF3" s="436"/>
      <c r="AG3" s="436"/>
      <c r="AH3" s="436"/>
      <c r="AI3" s="436"/>
      <c r="AJ3" s="436"/>
      <c r="AK3" s="436"/>
      <c r="AL3" s="436"/>
      <c r="AM3" s="436"/>
      <c r="AN3" s="436"/>
      <c r="AO3" s="436"/>
      <c r="AP3" s="436"/>
      <c r="AQ3" s="436"/>
      <c r="AR3" s="436"/>
      <c r="AS3" s="436"/>
      <c r="AT3" s="436"/>
      <c r="AU3" s="436"/>
      <c r="AV3" s="436"/>
      <c r="AW3" s="436"/>
      <c r="AX3" s="436"/>
      <c r="AY3" s="436"/>
      <c r="AZ3" s="436"/>
      <c r="BA3" s="436"/>
      <c r="BB3" s="436"/>
      <c r="BC3" s="436"/>
      <c r="BD3" s="436"/>
      <c r="BE3" s="436"/>
    </row>
    <row r="4" spans="1:57" ht="22.5" customHeight="1" thickBot="1">
      <c r="A4" s="436"/>
      <c r="B4" s="1122" t="s">
        <v>933</v>
      </c>
      <c r="C4" s="1122"/>
      <c r="D4" s="1122"/>
      <c r="E4" s="436"/>
      <c r="F4" s="436"/>
      <c r="G4" s="436"/>
      <c r="H4" s="436"/>
      <c r="I4" s="436"/>
      <c r="J4" s="436"/>
      <c r="K4" s="436"/>
      <c r="L4" s="436"/>
      <c r="M4" s="436"/>
      <c r="N4" s="436"/>
      <c r="O4" s="436"/>
      <c r="P4" s="436"/>
      <c r="Q4" s="436"/>
      <c r="R4" s="436"/>
      <c r="S4" s="436"/>
      <c r="T4" s="436"/>
      <c r="U4" s="436"/>
      <c r="V4" s="436"/>
      <c r="W4" s="436"/>
      <c r="X4" s="436"/>
      <c r="Y4" s="436"/>
      <c r="Z4" s="436"/>
      <c r="AA4" s="436"/>
      <c r="AB4" s="436"/>
      <c r="AC4" s="436"/>
      <c r="AD4" s="436"/>
      <c r="AE4" s="436"/>
      <c r="AF4" s="436"/>
      <c r="AG4" s="436"/>
      <c r="AH4" s="436"/>
      <c r="AI4" s="436"/>
      <c r="AJ4" s="436"/>
      <c r="AK4" s="436"/>
      <c r="AL4" s="436"/>
      <c r="AM4" s="436"/>
      <c r="AN4" s="436"/>
      <c r="AO4" s="436"/>
      <c r="AP4" s="436"/>
      <c r="AQ4" s="436"/>
      <c r="AR4" s="436"/>
      <c r="AS4" s="436"/>
      <c r="AT4" s="436"/>
      <c r="AU4" s="436"/>
      <c r="AV4" s="436"/>
      <c r="AW4" s="436"/>
      <c r="AX4" s="436"/>
      <c r="AY4" s="436"/>
      <c r="AZ4" s="436"/>
      <c r="BA4" s="436"/>
      <c r="BB4" s="436"/>
      <c r="BC4" s="436"/>
      <c r="BD4" s="436"/>
      <c r="BE4" s="436"/>
    </row>
    <row r="5" spans="1:57" ht="15.75" thickBot="1">
      <c r="A5" s="436"/>
      <c r="B5" s="443" t="s">
        <v>952</v>
      </c>
      <c r="C5" s="445" t="s">
        <v>733</v>
      </c>
      <c r="D5" s="444">
        <v>-2</v>
      </c>
      <c r="E5" s="444">
        <v>2</v>
      </c>
      <c r="F5" s="446" t="s">
        <v>951</v>
      </c>
      <c r="G5" s="447">
        <v>44593</v>
      </c>
      <c r="H5" s="448" t="s">
        <v>866</v>
      </c>
      <c r="I5" s="436"/>
      <c r="J5" s="436"/>
      <c r="K5" s="436"/>
      <c r="L5" s="436"/>
      <c r="M5" s="436"/>
      <c r="N5" s="436"/>
      <c r="O5" s="436"/>
      <c r="P5" s="436"/>
      <c r="Q5" s="436"/>
      <c r="R5" s="436"/>
      <c r="S5" s="436"/>
      <c r="T5" s="436"/>
      <c r="U5" s="436"/>
      <c r="V5" s="436"/>
      <c r="W5" s="436"/>
      <c r="X5" s="436"/>
      <c r="Y5" s="436"/>
      <c r="Z5" s="436"/>
      <c r="AA5" s="436"/>
      <c r="AB5" s="436"/>
      <c r="AC5" s="436"/>
      <c r="AD5" s="436"/>
      <c r="AE5" s="436"/>
      <c r="AF5" s="436"/>
      <c r="AG5" s="436"/>
      <c r="AH5" s="436"/>
      <c r="AI5" s="436"/>
      <c r="AJ5" s="436"/>
      <c r="AK5" s="436"/>
      <c r="AL5" s="436"/>
      <c r="AM5" s="436"/>
      <c r="AN5" s="436"/>
      <c r="AO5" s="436"/>
      <c r="AP5" s="436"/>
      <c r="AQ5" s="436"/>
      <c r="AR5" s="436"/>
      <c r="AS5" s="436"/>
      <c r="AT5" s="436"/>
      <c r="AU5" s="436"/>
      <c r="AV5" s="436"/>
      <c r="AW5" s="436"/>
      <c r="AX5" s="436"/>
      <c r="AY5" s="436"/>
      <c r="AZ5" s="436"/>
      <c r="BA5" s="436"/>
      <c r="BB5" s="436"/>
      <c r="BC5" s="436"/>
      <c r="BD5" s="436"/>
      <c r="BE5" s="436"/>
    </row>
    <row r="6" spans="1:57">
      <c r="A6" s="436"/>
      <c r="B6" s="1123" t="s">
        <v>954</v>
      </c>
      <c r="C6" s="1125" t="s">
        <v>953</v>
      </c>
      <c r="D6" s="450">
        <v>1</v>
      </c>
      <c r="E6" s="450">
        <v>2</v>
      </c>
      <c r="F6" s="450">
        <v>3</v>
      </c>
      <c r="G6" s="1127">
        <v>44593</v>
      </c>
      <c r="H6" s="449" t="s">
        <v>87</v>
      </c>
      <c r="I6" s="436"/>
      <c r="J6" s="436"/>
      <c r="K6" s="436"/>
      <c r="L6" s="436"/>
      <c r="M6" s="436"/>
      <c r="N6" s="436"/>
      <c r="O6" s="436"/>
      <c r="P6" s="436"/>
      <c r="Q6" s="436"/>
      <c r="R6" s="436"/>
      <c r="S6" s="436"/>
      <c r="T6" s="436"/>
      <c r="U6" s="436"/>
      <c r="V6" s="436"/>
      <c r="W6" s="436"/>
      <c r="X6" s="436"/>
      <c r="Y6" s="436"/>
      <c r="Z6" s="436"/>
      <c r="AA6" s="436"/>
      <c r="AB6" s="436"/>
      <c r="AC6" s="436"/>
      <c r="AD6" s="436"/>
      <c r="AE6" s="436"/>
      <c r="AF6" s="436"/>
      <c r="AG6" s="436"/>
      <c r="AH6" s="436"/>
      <c r="AI6" s="436"/>
      <c r="AJ6" s="436"/>
      <c r="AK6" s="436"/>
      <c r="AL6" s="436"/>
      <c r="AM6" s="436"/>
      <c r="AN6" s="436"/>
      <c r="AO6" s="436"/>
      <c r="AP6" s="436"/>
      <c r="AQ6" s="436"/>
      <c r="AR6" s="436"/>
      <c r="AS6" s="436"/>
      <c r="AT6" s="436"/>
      <c r="AU6" s="436"/>
      <c r="AV6" s="436"/>
      <c r="AW6" s="436"/>
      <c r="AX6" s="436"/>
      <c r="AY6" s="436"/>
      <c r="AZ6" s="436"/>
      <c r="BA6" s="436"/>
      <c r="BB6" s="436"/>
      <c r="BC6" s="436"/>
      <c r="BD6" s="436"/>
      <c r="BE6" s="436"/>
    </row>
    <row r="7" spans="1:57" ht="15.75" thickBot="1">
      <c r="A7" s="436"/>
      <c r="B7" s="1124"/>
      <c r="C7" s="1126"/>
      <c r="D7" s="451">
        <v>-1</v>
      </c>
      <c r="E7" s="451">
        <v>1</v>
      </c>
      <c r="F7" s="451" t="s">
        <v>951</v>
      </c>
      <c r="G7" s="1128"/>
      <c r="H7" s="453" t="s">
        <v>955</v>
      </c>
      <c r="I7" s="436"/>
      <c r="J7" s="436"/>
      <c r="K7" s="436"/>
      <c r="L7" s="436"/>
      <c r="M7" s="436"/>
      <c r="N7" s="436"/>
      <c r="O7" s="436"/>
      <c r="P7" s="436"/>
      <c r="Q7" s="436"/>
      <c r="R7" s="436"/>
      <c r="S7" s="436"/>
      <c r="T7" s="436"/>
      <c r="U7" s="436"/>
      <c r="V7" s="436"/>
      <c r="W7" s="436"/>
      <c r="X7" s="436"/>
      <c r="Y7" s="436"/>
      <c r="Z7" s="436"/>
      <c r="AA7" s="436"/>
      <c r="AB7" s="436"/>
      <c r="AC7" s="436"/>
      <c r="AD7" s="436"/>
      <c r="AE7" s="436"/>
      <c r="AF7" s="436"/>
      <c r="AG7" s="436"/>
      <c r="AH7" s="436"/>
      <c r="AI7" s="436"/>
      <c r="AJ7" s="436"/>
      <c r="AK7" s="436"/>
      <c r="AL7" s="436"/>
      <c r="AM7" s="436"/>
      <c r="AN7" s="436"/>
      <c r="AO7" s="436"/>
      <c r="AP7" s="436"/>
      <c r="AQ7" s="436"/>
      <c r="AR7" s="436"/>
      <c r="AS7" s="436"/>
      <c r="AT7" s="436"/>
      <c r="AU7" s="436"/>
      <c r="AV7" s="436"/>
      <c r="AW7" s="436"/>
      <c r="AX7" s="436"/>
      <c r="AY7" s="436"/>
      <c r="AZ7" s="436"/>
      <c r="BA7" s="436"/>
      <c r="BB7" s="436"/>
      <c r="BC7" s="436"/>
      <c r="BD7" s="436"/>
      <c r="BE7" s="436"/>
    </row>
    <row r="8" spans="1:57">
      <c r="A8" s="436"/>
      <c r="B8" s="1123" t="s">
        <v>744</v>
      </c>
      <c r="C8" s="1125" t="s">
        <v>953</v>
      </c>
      <c r="D8" s="450">
        <v>1</v>
      </c>
      <c r="E8" s="450">
        <v>0</v>
      </c>
      <c r="F8" s="450">
        <v>1</v>
      </c>
      <c r="G8" s="1129">
        <v>44621</v>
      </c>
      <c r="H8" s="454" t="s">
        <v>869</v>
      </c>
      <c r="I8" s="436"/>
      <c r="J8" s="436"/>
      <c r="K8" s="436"/>
      <c r="L8" s="436"/>
      <c r="M8" s="436"/>
      <c r="N8" s="436"/>
      <c r="O8" s="436"/>
      <c r="P8" s="436"/>
      <c r="Q8" s="436"/>
      <c r="R8" s="436"/>
      <c r="S8" s="436"/>
      <c r="T8" s="436"/>
      <c r="U8" s="436"/>
      <c r="V8" s="436"/>
      <c r="W8" s="436"/>
      <c r="X8" s="436"/>
      <c r="Y8" s="436"/>
      <c r="Z8" s="436"/>
      <c r="AA8" s="436"/>
      <c r="AB8" s="436"/>
      <c r="AC8" s="436"/>
      <c r="AD8" s="436"/>
      <c r="AE8" s="436"/>
      <c r="AF8" s="436"/>
      <c r="AG8" s="436"/>
      <c r="AH8" s="436"/>
      <c r="AI8" s="436"/>
      <c r="AJ8" s="436"/>
      <c r="AK8" s="436"/>
      <c r="AL8" s="436"/>
      <c r="AM8" s="436"/>
      <c r="AN8" s="436"/>
      <c r="AO8" s="436"/>
      <c r="AP8" s="436"/>
      <c r="AQ8" s="436"/>
      <c r="AR8" s="436"/>
      <c r="AS8" s="436"/>
      <c r="AT8" s="436"/>
      <c r="AU8" s="436"/>
      <c r="AV8" s="436"/>
      <c r="AW8" s="436"/>
      <c r="AX8" s="436"/>
      <c r="AY8" s="436"/>
      <c r="AZ8" s="436"/>
      <c r="BA8" s="436"/>
      <c r="BB8" s="436"/>
      <c r="BC8" s="436"/>
      <c r="BD8" s="436"/>
      <c r="BE8" s="436"/>
    </row>
    <row r="9" spans="1:57" ht="15.75" thickBot="1">
      <c r="A9" s="436"/>
      <c r="B9" s="1124"/>
      <c r="C9" s="1126"/>
      <c r="D9" s="452">
        <v>-1</v>
      </c>
      <c r="E9" s="452">
        <v>1</v>
      </c>
      <c r="F9" s="452" t="s">
        <v>951</v>
      </c>
      <c r="G9" s="1130"/>
      <c r="H9" s="455" t="s">
        <v>956</v>
      </c>
      <c r="I9" s="436"/>
      <c r="J9" s="436"/>
      <c r="K9" s="436"/>
      <c r="L9" s="436"/>
      <c r="M9" s="436"/>
      <c r="N9" s="436"/>
      <c r="O9" s="436"/>
      <c r="P9" s="436"/>
      <c r="Q9" s="436"/>
      <c r="R9" s="436"/>
      <c r="S9" s="436"/>
      <c r="T9" s="436"/>
      <c r="U9" s="436"/>
      <c r="V9" s="436"/>
      <c r="W9" s="436"/>
      <c r="X9" s="436"/>
      <c r="Y9" s="436"/>
      <c r="Z9" s="436"/>
      <c r="AA9" s="436"/>
      <c r="AB9" s="436"/>
      <c r="AC9" s="436"/>
      <c r="AD9" s="436"/>
      <c r="AE9" s="436"/>
      <c r="AF9" s="436"/>
      <c r="AG9" s="436"/>
      <c r="AH9" s="436"/>
      <c r="AI9" s="436"/>
      <c r="AJ9" s="436"/>
      <c r="AK9" s="436"/>
      <c r="AL9" s="436"/>
      <c r="AM9" s="436"/>
      <c r="AN9" s="436"/>
      <c r="AO9" s="436"/>
      <c r="AP9" s="436"/>
      <c r="AQ9" s="436"/>
      <c r="AR9" s="436"/>
      <c r="AS9" s="436"/>
      <c r="AT9" s="436"/>
      <c r="AU9" s="436"/>
      <c r="AV9" s="436"/>
      <c r="AW9" s="436"/>
      <c r="AX9" s="436"/>
      <c r="AY9" s="436"/>
      <c r="AZ9" s="436"/>
      <c r="BA9" s="436"/>
      <c r="BB9" s="436"/>
      <c r="BC9" s="436"/>
      <c r="BD9" s="436"/>
      <c r="BE9" s="436"/>
    </row>
    <row r="10" spans="1:57">
      <c r="A10" s="436"/>
      <c r="B10" s="436"/>
      <c r="C10" s="436"/>
      <c r="D10" s="436"/>
      <c r="E10" s="436"/>
      <c r="F10" s="436"/>
      <c r="G10" s="436"/>
      <c r="H10" s="436"/>
      <c r="I10" s="436"/>
      <c r="J10" s="436"/>
      <c r="K10" s="436"/>
      <c r="L10" s="436"/>
      <c r="M10" s="436"/>
      <c r="N10" s="436"/>
      <c r="O10" s="436"/>
      <c r="P10" s="436"/>
      <c r="Q10" s="436"/>
      <c r="R10" s="436"/>
      <c r="S10" s="436"/>
      <c r="T10" s="436"/>
      <c r="U10" s="436"/>
      <c r="V10" s="436"/>
      <c r="W10" s="436"/>
      <c r="X10" s="436"/>
      <c r="Y10" s="436"/>
      <c r="Z10" s="436"/>
      <c r="AA10" s="436"/>
      <c r="AB10" s="436"/>
      <c r="AC10" s="436"/>
      <c r="AD10" s="436"/>
      <c r="AE10" s="436"/>
      <c r="AF10" s="436"/>
      <c r="AG10" s="436"/>
      <c r="AH10" s="436"/>
      <c r="AI10" s="436"/>
      <c r="AJ10" s="436"/>
      <c r="AK10" s="436"/>
      <c r="AL10" s="436"/>
      <c r="AM10" s="436"/>
      <c r="AN10" s="436"/>
      <c r="AO10" s="436"/>
      <c r="AP10" s="436"/>
      <c r="AQ10" s="436"/>
      <c r="AR10" s="436"/>
      <c r="AS10" s="436"/>
      <c r="AT10" s="436"/>
      <c r="AU10" s="436"/>
      <c r="AV10" s="436"/>
      <c r="AW10" s="436"/>
      <c r="AX10" s="436"/>
      <c r="AY10" s="436"/>
      <c r="AZ10" s="436"/>
      <c r="BA10" s="436"/>
      <c r="BB10" s="436"/>
      <c r="BC10" s="436"/>
      <c r="BD10" s="436"/>
      <c r="BE10" s="436"/>
    </row>
    <row r="11" spans="1:57">
      <c r="A11" s="436"/>
      <c r="B11" s="436"/>
      <c r="C11" s="436"/>
      <c r="D11" s="436"/>
      <c r="E11" s="436"/>
      <c r="F11" s="436"/>
      <c r="G11" s="436"/>
      <c r="H11" s="436"/>
      <c r="I11" s="436"/>
      <c r="J11" s="436"/>
      <c r="K11" s="436"/>
      <c r="L11" s="436"/>
      <c r="M11" s="436"/>
      <c r="N11" s="436"/>
      <c r="O11" s="436"/>
      <c r="P11" s="436"/>
      <c r="Q11" s="436"/>
      <c r="R11" s="436"/>
      <c r="S11" s="436"/>
      <c r="T11" s="436"/>
      <c r="U11" s="436"/>
      <c r="V11" s="436"/>
      <c r="W11" s="436"/>
      <c r="X11" s="436"/>
      <c r="Y11" s="436"/>
      <c r="Z11" s="436"/>
      <c r="AA11" s="436"/>
      <c r="AB11" s="436"/>
      <c r="AC11" s="436"/>
      <c r="AD11" s="436"/>
      <c r="AE11" s="436"/>
      <c r="AF11" s="436"/>
      <c r="AG11" s="436"/>
      <c r="AH11" s="436"/>
      <c r="AI11" s="436"/>
      <c r="AJ11" s="436"/>
      <c r="AK11" s="436"/>
      <c r="AL11" s="436"/>
      <c r="AM11" s="436"/>
      <c r="AN11" s="436"/>
      <c r="AO11" s="436"/>
      <c r="AP11" s="436"/>
      <c r="AQ11" s="436"/>
      <c r="AR11" s="436"/>
      <c r="AS11" s="436"/>
      <c r="AT11" s="436"/>
      <c r="AU11" s="436"/>
      <c r="AV11" s="436"/>
      <c r="AW11" s="436"/>
      <c r="AX11" s="436"/>
      <c r="AY11" s="436"/>
      <c r="AZ11" s="436"/>
      <c r="BA11" s="436"/>
      <c r="BB11" s="436"/>
      <c r="BC11" s="436"/>
      <c r="BD11" s="436"/>
      <c r="BE11" s="436"/>
    </row>
    <row r="12" spans="1:57">
      <c r="A12" s="436"/>
      <c r="B12" s="436"/>
      <c r="C12" s="436"/>
      <c r="D12" s="436"/>
      <c r="E12" s="436"/>
      <c r="F12" s="436"/>
      <c r="G12" s="436"/>
      <c r="H12" s="436"/>
      <c r="I12" s="436"/>
      <c r="J12" s="436"/>
      <c r="K12" s="436"/>
      <c r="L12" s="436"/>
      <c r="M12" s="436"/>
      <c r="N12" s="436"/>
      <c r="O12" s="436"/>
      <c r="P12" s="436"/>
      <c r="Q12" s="436"/>
      <c r="R12" s="436"/>
      <c r="S12" s="436"/>
      <c r="T12" s="436"/>
      <c r="U12" s="436"/>
      <c r="V12" s="436"/>
      <c r="W12" s="436"/>
      <c r="X12" s="436"/>
      <c r="Y12" s="436"/>
      <c r="Z12" s="436"/>
      <c r="AA12" s="436"/>
      <c r="AB12" s="436"/>
      <c r="AC12" s="436"/>
      <c r="AD12" s="436"/>
      <c r="AE12" s="436"/>
      <c r="AF12" s="436"/>
      <c r="AG12" s="436"/>
      <c r="AH12" s="436"/>
      <c r="AI12" s="436"/>
      <c r="AJ12" s="436"/>
      <c r="AK12" s="436"/>
      <c r="AL12" s="436"/>
      <c r="AM12" s="436"/>
      <c r="AN12" s="436"/>
      <c r="AO12" s="436"/>
      <c r="AP12" s="436"/>
      <c r="AQ12" s="436"/>
      <c r="AR12" s="436"/>
      <c r="AS12" s="436"/>
      <c r="AT12" s="436"/>
      <c r="AU12" s="436"/>
      <c r="AV12" s="436"/>
      <c r="AW12" s="436"/>
      <c r="AX12" s="436"/>
      <c r="AY12" s="436"/>
      <c r="AZ12" s="436"/>
      <c r="BA12" s="436"/>
      <c r="BB12" s="436"/>
      <c r="BC12" s="436"/>
      <c r="BD12" s="436"/>
      <c r="BE12" s="436"/>
    </row>
    <row r="13" spans="1:57">
      <c r="A13" s="436"/>
      <c r="B13" s="436"/>
      <c r="C13" s="436"/>
      <c r="D13" s="436"/>
      <c r="E13" s="436"/>
      <c r="F13" s="436"/>
      <c r="G13" s="436"/>
      <c r="H13" s="436"/>
      <c r="I13" s="436"/>
      <c r="J13" s="436"/>
      <c r="K13" s="436"/>
      <c r="L13" s="436"/>
      <c r="M13" s="436"/>
      <c r="N13" s="436"/>
      <c r="O13" s="436"/>
      <c r="P13" s="436"/>
      <c r="Q13" s="436"/>
      <c r="R13" s="436"/>
      <c r="S13" s="436"/>
      <c r="T13" s="436"/>
      <c r="U13" s="436"/>
      <c r="V13" s="436"/>
      <c r="W13" s="436"/>
      <c r="X13" s="436"/>
      <c r="Y13" s="436"/>
      <c r="Z13" s="436"/>
      <c r="AA13" s="436"/>
      <c r="AB13" s="436"/>
      <c r="AC13" s="436"/>
      <c r="AD13" s="436"/>
      <c r="AE13" s="436"/>
      <c r="AF13" s="436"/>
      <c r="AG13" s="436"/>
      <c r="AH13" s="436"/>
      <c r="AI13" s="436"/>
      <c r="AJ13" s="436"/>
      <c r="AK13" s="436"/>
      <c r="AL13" s="436"/>
      <c r="AM13" s="436"/>
      <c r="AN13" s="436"/>
      <c r="AO13" s="436"/>
      <c r="AP13" s="436"/>
      <c r="AQ13" s="436"/>
      <c r="AR13" s="436"/>
      <c r="AS13" s="436"/>
      <c r="AT13" s="436"/>
      <c r="AU13" s="436"/>
      <c r="AV13" s="436"/>
      <c r="AW13" s="436"/>
      <c r="AX13" s="436"/>
      <c r="AY13" s="436"/>
      <c r="AZ13" s="436"/>
      <c r="BA13" s="436"/>
      <c r="BB13" s="436"/>
      <c r="BC13" s="436"/>
      <c r="BD13" s="436"/>
      <c r="BE13" s="436"/>
    </row>
    <row r="14" spans="1:57">
      <c r="A14" s="436"/>
      <c r="B14" s="436"/>
      <c r="C14" s="436"/>
      <c r="D14" s="436"/>
      <c r="E14" s="436"/>
      <c r="F14" s="436"/>
      <c r="G14" s="436"/>
      <c r="H14" s="436"/>
      <c r="I14" s="436"/>
      <c r="J14" s="436"/>
      <c r="K14" s="436"/>
      <c r="L14" s="436"/>
      <c r="M14" s="436"/>
      <c r="N14" s="436"/>
      <c r="O14" s="436"/>
      <c r="P14" s="436"/>
      <c r="Q14" s="436"/>
      <c r="R14" s="436"/>
      <c r="S14" s="436"/>
      <c r="T14" s="436"/>
      <c r="U14" s="436"/>
      <c r="V14" s="436"/>
      <c r="W14" s="436"/>
      <c r="X14" s="436"/>
      <c r="Y14" s="436"/>
      <c r="Z14" s="436"/>
      <c r="AA14" s="436"/>
      <c r="AB14" s="436"/>
      <c r="AC14" s="436"/>
      <c r="AD14" s="436"/>
      <c r="AE14" s="436"/>
      <c r="AF14" s="436"/>
      <c r="AG14" s="436"/>
      <c r="AH14" s="436"/>
      <c r="AI14" s="436"/>
      <c r="AJ14" s="436"/>
      <c r="AK14" s="436"/>
      <c r="AL14" s="436"/>
      <c r="AM14" s="436"/>
      <c r="AN14" s="436"/>
      <c r="AO14" s="436"/>
      <c r="AP14" s="436"/>
      <c r="AQ14" s="436"/>
      <c r="AR14" s="436"/>
      <c r="AS14" s="436"/>
      <c r="AT14" s="436"/>
      <c r="AU14" s="436"/>
      <c r="AV14" s="436"/>
      <c r="AW14" s="436"/>
      <c r="AX14" s="436"/>
      <c r="AY14" s="436"/>
      <c r="AZ14" s="436"/>
      <c r="BA14" s="436"/>
      <c r="BB14" s="436"/>
      <c r="BC14" s="436"/>
      <c r="BD14" s="436"/>
      <c r="BE14" s="436"/>
    </row>
    <row r="15" spans="1:57">
      <c r="A15" s="436"/>
      <c r="B15" s="436"/>
      <c r="C15" s="436"/>
      <c r="D15" s="436"/>
      <c r="E15" s="436"/>
      <c r="F15" s="436"/>
      <c r="G15" s="436"/>
      <c r="H15" s="436"/>
      <c r="I15" s="436"/>
      <c r="J15" s="436"/>
      <c r="K15" s="436"/>
      <c r="L15" s="436"/>
      <c r="M15" s="436"/>
      <c r="N15" s="436"/>
      <c r="O15" s="436"/>
      <c r="P15" s="436"/>
      <c r="Q15" s="436"/>
      <c r="R15" s="436"/>
      <c r="S15" s="436"/>
      <c r="T15" s="436"/>
      <c r="U15" s="436"/>
      <c r="V15" s="436"/>
      <c r="W15" s="436"/>
      <c r="X15" s="436"/>
      <c r="Y15" s="436"/>
      <c r="Z15" s="436"/>
      <c r="AA15" s="436"/>
      <c r="AB15" s="436"/>
      <c r="AC15" s="436"/>
      <c r="AD15" s="436"/>
      <c r="AE15" s="436"/>
      <c r="AF15" s="436"/>
      <c r="AG15" s="436"/>
      <c r="AH15" s="436"/>
      <c r="AI15" s="436"/>
      <c r="AJ15" s="436"/>
      <c r="AK15" s="436"/>
      <c r="AL15" s="436"/>
      <c r="AM15" s="436"/>
      <c r="AN15" s="436"/>
      <c r="AO15" s="436"/>
      <c r="AP15" s="436"/>
      <c r="AQ15" s="436"/>
      <c r="AR15" s="436"/>
      <c r="AS15" s="436"/>
      <c r="AT15" s="436"/>
      <c r="AU15" s="436"/>
      <c r="AV15" s="436"/>
      <c r="AW15" s="436"/>
      <c r="AX15" s="436"/>
      <c r="AY15" s="436"/>
      <c r="AZ15" s="436"/>
      <c r="BA15" s="436"/>
      <c r="BB15" s="436"/>
      <c r="BC15" s="436"/>
      <c r="BD15" s="436"/>
      <c r="BE15" s="436"/>
    </row>
    <row r="16" spans="1:57">
      <c r="A16" s="436"/>
      <c r="B16" s="436"/>
      <c r="C16" s="436"/>
      <c r="D16" s="436"/>
      <c r="E16" s="436"/>
      <c r="F16" s="436"/>
      <c r="G16" s="436"/>
      <c r="H16" s="436"/>
      <c r="I16" s="436"/>
      <c r="J16" s="436"/>
      <c r="K16" s="436"/>
      <c r="L16" s="436"/>
      <c r="M16" s="436"/>
      <c r="N16" s="436"/>
      <c r="O16" s="436"/>
      <c r="P16" s="436"/>
      <c r="Q16" s="436"/>
      <c r="R16" s="436"/>
      <c r="S16" s="436"/>
      <c r="T16" s="436"/>
      <c r="U16" s="436"/>
      <c r="V16" s="436"/>
      <c r="W16" s="436"/>
      <c r="X16" s="436"/>
      <c r="Y16" s="436"/>
      <c r="Z16" s="436"/>
      <c r="AA16" s="436"/>
      <c r="AB16" s="436"/>
      <c r="AC16" s="436"/>
      <c r="AD16" s="436"/>
      <c r="AE16" s="436"/>
      <c r="AF16" s="436"/>
      <c r="AG16" s="436"/>
      <c r="AH16" s="436"/>
      <c r="AI16" s="436"/>
      <c r="AJ16" s="436"/>
      <c r="AK16" s="436"/>
      <c r="AL16" s="436"/>
      <c r="AM16" s="436"/>
      <c r="AN16" s="436"/>
      <c r="AO16" s="436"/>
      <c r="AP16" s="436"/>
      <c r="AQ16" s="436"/>
      <c r="AR16" s="436"/>
      <c r="AS16" s="436"/>
      <c r="AT16" s="436"/>
      <c r="AU16" s="436"/>
      <c r="AV16" s="436"/>
      <c r="AW16" s="436"/>
      <c r="AX16" s="436"/>
      <c r="AY16" s="436"/>
      <c r="AZ16" s="436"/>
      <c r="BA16" s="436"/>
      <c r="BB16" s="436"/>
      <c r="BC16" s="436"/>
      <c r="BD16" s="436"/>
      <c r="BE16" s="436"/>
    </row>
    <row r="17" spans="1:57">
      <c r="A17" s="436"/>
      <c r="B17" s="436"/>
      <c r="C17" s="436"/>
      <c r="D17" s="436"/>
      <c r="E17" s="436"/>
      <c r="F17" s="436"/>
      <c r="G17" s="436"/>
      <c r="H17" s="436"/>
      <c r="I17" s="436"/>
      <c r="J17" s="436"/>
      <c r="K17" s="436"/>
      <c r="L17" s="436"/>
      <c r="M17" s="436"/>
      <c r="N17" s="436"/>
      <c r="O17" s="436"/>
      <c r="P17" s="436"/>
      <c r="Q17" s="436"/>
      <c r="R17" s="436"/>
      <c r="S17" s="436"/>
      <c r="T17" s="436"/>
      <c r="U17" s="436"/>
      <c r="V17" s="436"/>
      <c r="W17" s="436"/>
      <c r="X17" s="436"/>
      <c r="Y17" s="436"/>
      <c r="Z17" s="436"/>
      <c r="AA17" s="436"/>
      <c r="AB17" s="436"/>
      <c r="AC17" s="436"/>
      <c r="AD17" s="436"/>
      <c r="AE17" s="436"/>
      <c r="AF17" s="436"/>
      <c r="AG17" s="436"/>
      <c r="AH17" s="436"/>
      <c r="AI17" s="436"/>
      <c r="AJ17" s="436"/>
      <c r="AK17" s="436"/>
      <c r="AL17" s="436"/>
      <c r="AM17" s="436"/>
      <c r="AN17" s="436"/>
      <c r="AO17" s="436"/>
      <c r="AP17" s="436"/>
      <c r="AQ17" s="436"/>
      <c r="AR17" s="436"/>
      <c r="AS17" s="436"/>
      <c r="AT17" s="436"/>
      <c r="AU17" s="436"/>
      <c r="AV17" s="436"/>
      <c r="AW17" s="436"/>
      <c r="AX17" s="436"/>
      <c r="AY17" s="436"/>
      <c r="AZ17" s="436"/>
      <c r="BA17" s="436"/>
      <c r="BB17" s="436"/>
      <c r="BC17" s="436"/>
      <c r="BD17" s="436"/>
      <c r="BE17" s="436"/>
    </row>
    <row r="18" spans="1:57">
      <c r="A18" s="436"/>
      <c r="B18" s="436"/>
      <c r="C18" s="436"/>
      <c r="D18" s="436"/>
      <c r="E18" s="436"/>
      <c r="F18" s="436"/>
      <c r="G18" s="436"/>
      <c r="H18" s="436"/>
      <c r="I18" s="436"/>
      <c r="J18" s="436"/>
      <c r="K18" s="436"/>
      <c r="L18" s="436"/>
      <c r="M18" s="436"/>
      <c r="N18" s="436"/>
      <c r="O18" s="436"/>
      <c r="P18" s="436"/>
      <c r="Q18" s="436"/>
      <c r="R18" s="436"/>
      <c r="S18" s="436"/>
      <c r="T18" s="436"/>
      <c r="U18" s="436"/>
      <c r="V18" s="436"/>
      <c r="W18" s="436"/>
      <c r="X18" s="436"/>
      <c r="Y18" s="436"/>
      <c r="Z18" s="436"/>
      <c r="AA18" s="436"/>
      <c r="AB18" s="436"/>
      <c r="AC18" s="436"/>
      <c r="AD18" s="436"/>
      <c r="AE18" s="436"/>
      <c r="AF18" s="436"/>
      <c r="AG18" s="436"/>
      <c r="AH18" s="436"/>
      <c r="AI18" s="436"/>
      <c r="AJ18" s="436"/>
      <c r="AK18" s="436"/>
      <c r="AL18" s="436"/>
      <c r="AM18" s="436"/>
      <c r="AN18" s="436"/>
      <c r="AO18" s="436"/>
      <c r="AP18" s="436"/>
      <c r="AQ18" s="436"/>
      <c r="AR18" s="436"/>
      <c r="AS18" s="436"/>
      <c r="AT18" s="436"/>
      <c r="AU18" s="436"/>
      <c r="AV18" s="436"/>
      <c r="AW18" s="436"/>
      <c r="AX18" s="436"/>
      <c r="AY18" s="436"/>
      <c r="AZ18" s="436"/>
      <c r="BA18" s="436"/>
      <c r="BB18" s="436"/>
      <c r="BC18" s="436"/>
      <c r="BD18" s="436"/>
      <c r="BE18" s="436"/>
    </row>
    <row r="19" spans="1:57">
      <c r="A19" s="436"/>
      <c r="B19" s="436"/>
      <c r="C19" s="436"/>
      <c r="D19" s="436"/>
      <c r="E19" s="436"/>
      <c r="F19" s="436"/>
      <c r="G19" s="436"/>
      <c r="H19" s="436"/>
      <c r="I19" s="436"/>
      <c r="J19" s="436"/>
      <c r="K19" s="436"/>
      <c r="L19" s="436"/>
      <c r="M19" s="436"/>
      <c r="N19" s="436"/>
      <c r="O19" s="436"/>
      <c r="P19" s="436"/>
      <c r="Q19" s="436"/>
      <c r="R19" s="436"/>
      <c r="S19" s="436"/>
      <c r="T19" s="436"/>
      <c r="U19" s="436"/>
      <c r="V19" s="436"/>
      <c r="W19" s="436"/>
      <c r="X19" s="436"/>
      <c r="Y19" s="436"/>
      <c r="Z19" s="436"/>
      <c r="AA19" s="436"/>
      <c r="AB19" s="436"/>
      <c r="AC19" s="436"/>
      <c r="AD19" s="436"/>
      <c r="AE19" s="436"/>
      <c r="AF19" s="436"/>
      <c r="AG19" s="436"/>
      <c r="AH19" s="436"/>
      <c r="AI19" s="436"/>
      <c r="AJ19" s="436"/>
      <c r="AK19" s="436"/>
      <c r="AL19" s="436"/>
      <c r="AM19" s="436"/>
      <c r="AN19" s="436"/>
      <c r="AO19" s="436"/>
      <c r="AP19" s="436"/>
      <c r="AQ19" s="436"/>
      <c r="AR19" s="436"/>
      <c r="AS19" s="436"/>
      <c r="AT19" s="436"/>
      <c r="AU19" s="436"/>
      <c r="AV19" s="436"/>
      <c r="AW19" s="436"/>
      <c r="AX19" s="436"/>
      <c r="AY19" s="436"/>
      <c r="AZ19" s="436"/>
      <c r="BA19" s="436"/>
      <c r="BB19" s="436"/>
      <c r="BC19" s="436"/>
      <c r="BD19" s="436"/>
      <c r="BE19" s="436"/>
    </row>
    <row r="20" spans="1:57">
      <c r="A20" s="436"/>
      <c r="B20" s="436"/>
      <c r="C20" s="436"/>
      <c r="D20" s="436"/>
      <c r="E20" s="436"/>
      <c r="F20" s="436"/>
      <c r="G20" s="436"/>
      <c r="H20" s="436"/>
      <c r="I20" s="436"/>
      <c r="J20" s="436"/>
      <c r="K20" s="436"/>
      <c r="L20" s="436"/>
      <c r="M20" s="436"/>
      <c r="N20" s="436"/>
      <c r="O20" s="436"/>
      <c r="P20" s="436"/>
      <c r="Q20" s="436"/>
      <c r="R20" s="436"/>
      <c r="S20" s="436"/>
      <c r="T20" s="436"/>
      <c r="U20" s="436"/>
      <c r="V20" s="436"/>
      <c r="W20" s="436"/>
      <c r="X20" s="436"/>
      <c r="Y20" s="436"/>
      <c r="Z20" s="436"/>
      <c r="AA20" s="436"/>
      <c r="AB20" s="436"/>
      <c r="AC20" s="436"/>
      <c r="AD20" s="436"/>
      <c r="AE20" s="436"/>
      <c r="AF20" s="436"/>
      <c r="AG20" s="436"/>
      <c r="AH20" s="436"/>
      <c r="AI20" s="436"/>
      <c r="AJ20" s="436"/>
      <c r="AK20" s="436"/>
      <c r="AL20" s="436"/>
      <c r="AM20" s="436"/>
      <c r="AN20" s="436"/>
      <c r="AO20" s="436"/>
      <c r="AP20" s="436"/>
      <c r="AQ20" s="436"/>
      <c r="AR20" s="436"/>
      <c r="AS20" s="436"/>
      <c r="AT20" s="436"/>
      <c r="AU20" s="436"/>
      <c r="AV20" s="436"/>
      <c r="AW20" s="436"/>
      <c r="AX20" s="436"/>
      <c r="AY20" s="436"/>
      <c r="AZ20" s="436"/>
      <c r="BA20" s="436"/>
      <c r="BB20" s="436"/>
      <c r="BC20" s="436"/>
      <c r="BD20" s="436"/>
      <c r="BE20" s="436"/>
    </row>
    <row r="21" spans="1:57">
      <c r="A21" s="436"/>
      <c r="B21" s="436"/>
      <c r="C21" s="436"/>
      <c r="D21" s="436"/>
      <c r="E21" s="436"/>
      <c r="F21" s="436"/>
      <c r="G21" s="436"/>
      <c r="H21" s="436"/>
      <c r="I21" s="436"/>
      <c r="J21" s="436"/>
      <c r="K21" s="436"/>
      <c r="L21" s="436"/>
      <c r="M21" s="436"/>
      <c r="N21" s="436"/>
      <c r="O21" s="436"/>
      <c r="P21" s="436"/>
      <c r="Q21" s="436"/>
      <c r="R21" s="436"/>
      <c r="S21" s="436"/>
      <c r="T21" s="436"/>
      <c r="U21" s="436"/>
      <c r="V21" s="436"/>
      <c r="W21" s="436"/>
      <c r="X21" s="436"/>
      <c r="Y21" s="436"/>
      <c r="Z21" s="436"/>
      <c r="AA21" s="436"/>
      <c r="AB21" s="436"/>
      <c r="AC21" s="436"/>
      <c r="AD21" s="436"/>
      <c r="AE21" s="436"/>
      <c r="AF21" s="436"/>
      <c r="AG21" s="436"/>
      <c r="AH21" s="436"/>
      <c r="AI21" s="436"/>
      <c r="AJ21" s="436"/>
      <c r="AK21" s="436"/>
      <c r="AL21" s="436"/>
      <c r="AM21" s="436"/>
      <c r="AN21" s="436"/>
      <c r="AO21" s="436"/>
      <c r="AP21" s="436"/>
      <c r="AQ21" s="436"/>
      <c r="AR21" s="436"/>
      <c r="AS21" s="436"/>
      <c r="AT21" s="436"/>
      <c r="AU21" s="436"/>
      <c r="AV21" s="436"/>
      <c r="AW21" s="436"/>
      <c r="AX21" s="436"/>
      <c r="AY21" s="436"/>
      <c r="AZ21" s="436"/>
      <c r="BA21" s="436"/>
      <c r="BB21" s="436"/>
      <c r="BC21" s="436"/>
      <c r="BD21" s="436"/>
      <c r="BE21" s="436"/>
    </row>
    <row r="22" spans="1:57">
      <c r="A22" s="436"/>
      <c r="B22" s="436"/>
      <c r="C22" s="436"/>
      <c r="D22" s="436"/>
      <c r="E22" s="436"/>
      <c r="F22" s="436"/>
      <c r="G22" s="436"/>
      <c r="H22" s="436"/>
      <c r="I22" s="436"/>
      <c r="J22" s="436"/>
      <c r="K22" s="436"/>
      <c r="L22" s="436"/>
      <c r="M22" s="436"/>
      <c r="N22" s="436"/>
      <c r="O22" s="436"/>
      <c r="P22" s="436"/>
      <c r="Q22" s="436"/>
      <c r="R22" s="436"/>
      <c r="S22" s="436"/>
      <c r="T22" s="436"/>
      <c r="U22" s="436"/>
      <c r="V22" s="436"/>
      <c r="W22" s="436"/>
      <c r="X22" s="436"/>
      <c r="Y22" s="436"/>
      <c r="Z22" s="436"/>
      <c r="AA22" s="436"/>
      <c r="AB22" s="436"/>
      <c r="AC22" s="436"/>
      <c r="AD22" s="436"/>
      <c r="AE22" s="436"/>
      <c r="AF22" s="436"/>
      <c r="AG22" s="436"/>
      <c r="AH22" s="436"/>
      <c r="AI22" s="436"/>
      <c r="AJ22" s="436"/>
      <c r="AK22" s="436"/>
      <c r="AL22" s="436"/>
      <c r="AM22" s="436"/>
      <c r="AN22" s="436"/>
      <c r="AO22" s="436"/>
      <c r="AP22" s="436"/>
      <c r="AQ22" s="436"/>
      <c r="AR22" s="436"/>
      <c r="AS22" s="436"/>
      <c r="AT22" s="436"/>
      <c r="AU22" s="436"/>
      <c r="AV22" s="436"/>
      <c r="AW22" s="436"/>
      <c r="AX22" s="436"/>
      <c r="AY22" s="436"/>
      <c r="AZ22" s="436"/>
      <c r="BA22" s="436"/>
      <c r="BB22" s="436"/>
      <c r="BC22" s="436"/>
      <c r="BD22" s="436"/>
      <c r="BE22" s="436"/>
    </row>
    <row r="23" spans="1:57">
      <c r="A23" s="436"/>
      <c r="B23" s="436"/>
      <c r="C23" s="436"/>
      <c r="D23" s="436"/>
      <c r="E23" s="436"/>
      <c r="F23" s="436"/>
      <c r="G23" s="436"/>
      <c r="H23" s="436"/>
      <c r="I23" s="436"/>
      <c r="J23" s="436"/>
      <c r="K23" s="436"/>
      <c r="L23" s="436"/>
      <c r="M23" s="436"/>
      <c r="N23" s="436"/>
      <c r="O23" s="436"/>
      <c r="P23" s="436"/>
      <c r="Q23" s="436"/>
      <c r="R23" s="436"/>
      <c r="S23" s="436"/>
      <c r="T23" s="436"/>
      <c r="U23" s="436"/>
      <c r="V23" s="436"/>
      <c r="W23" s="436"/>
      <c r="X23" s="436"/>
      <c r="Y23" s="436"/>
      <c r="Z23" s="436"/>
      <c r="AA23" s="436"/>
      <c r="AB23" s="436"/>
      <c r="AC23" s="436"/>
      <c r="AD23" s="436"/>
      <c r="AE23" s="436"/>
      <c r="AF23" s="436"/>
      <c r="AG23" s="436"/>
      <c r="AH23" s="436"/>
      <c r="AI23" s="436"/>
      <c r="AJ23" s="436"/>
      <c r="AK23" s="436"/>
      <c r="AL23" s="436"/>
      <c r="AM23" s="436"/>
      <c r="AN23" s="436"/>
      <c r="AO23" s="436"/>
      <c r="AP23" s="436"/>
      <c r="AQ23" s="436"/>
      <c r="AR23" s="436"/>
      <c r="AS23" s="436"/>
      <c r="AT23" s="436"/>
      <c r="AU23" s="436"/>
      <c r="AV23" s="436"/>
      <c r="AW23" s="436"/>
      <c r="AX23" s="436"/>
      <c r="AY23" s="436"/>
      <c r="AZ23" s="436"/>
      <c r="BA23" s="436"/>
      <c r="BB23" s="436"/>
      <c r="BC23" s="436"/>
      <c r="BD23" s="436"/>
      <c r="BE23" s="436"/>
    </row>
    <row r="24" spans="1:57">
      <c r="A24" s="436"/>
      <c r="B24" s="436"/>
      <c r="C24" s="436"/>
      <c r="D24" s="436"/>
      <c r="E24" s="436"/>
      <c r="F24" s="436"/>
      <c r="G24" s="436"/>
      <c r="H24" s="436"/>
      <c r="I24" s="436"/>
      <c r="J24" s="436"/>
      <c r="K24" s="436"/>
      <c r="L24" s="436"/>
      <c r="M24" s="436"/>
      <c r="N24" s="436"/>
      <c r="O24" s="436"/>
      <c r="P24" s="436"/>
      <c r="Q24" s="436"/>
      <c r="R24" s="436"/>
      <c r="S24" s="436"/>
      <c r="T24" s="436"/>
      <c r="U24" s="436"/>
      <c r="V24" s="436"/>
      <c r="W24" s="436"/>
      <c r="X24" s="436"/>
      <c r="Y24" s="436"/>
      <c r="Z24" s="436"/>
      <c r="AA24" s="436"/>
      <c r="AB24" s="436"/>
      <c r="AC24" s="436"/>
      <c r="AD24" s="436"/>
      <c r="AE24" s="436"/>
      <c r="AF24" s="436"/>
      <c r="AG24" s="436"/>
      <c r="AH24" s="436"/>
      <c r="AI24" s="436"/>
      <c r="AJ24" s="436"/>
      <c r="AK24" s="436"/>
      <c r="AL24" s="436"/>
      <c r="AM24" s="436"/>
      <c r="AN24" s="436"/>
      <c r="AO24" s="436"/>
      <c r="AP24" s="436"/>
      <c r="AQ24" s="436"/>
      <c r="AR24" s="436"/>
      <c r="AS24" s="436"/>
      <c r="AT24" s="436"/>
      <c r="AU24" s="436"/>
      <c r="AV24" s="436"/>
      <c r="AW24" s="436"/>
      <c r="AX24" s="436"/>
      <c r="AY24" s="436"/>
      <c r="AZ24" s="436"/>
      <c r="BA24" s="436"/>
      <c r="BB24" s="436"/>
      <c r="BC24" s="436"/>
      <c r="BD24" s="436"/>
      <c r="BE24" s="436"/>
    </row>
    <row r="25" spans="1:57">
      <c r="A25" s="436"/>
      <c r="B25" s="436"/>
      <c r="C25" s="436"/>
      <c r="D25" s="436"/>
      <c r="E25" s="436"/>
      <c r="F25" s="436"/>
      <c r="G25" s="436"/>
      <c r="H25" s="436"/>
      <c r="I25" s="436"/>
      <c r="J25" s="436"/>
      <c r="K25" s="436"/>
      <c r="L25" s="436"/>
      <c r="M25" s="436"/>
      <c r="N25" s="436"/>
      <c r="O25" s="436"/>
      <c r="P25" s="436"/>
      <c r="Q25" s="436"/>
      <c r="R25" s="436"/>
      <c r="S25" s="436"/>
      <c r="T25" s="436"/>
      <c r="U25" s="436"/>
      <c r="V25" s="436"/>
      <c r="W25" s="436"/>
      <c r="X25" s="436"/>
      <c r="Y25" s="436"/>
      <c r="Z25" s="436"/>
      <c r="AA25" s="436"/>
      <c r="AB25" s="436"/>
      <c r="AC25" s="436"/>
      <c r="AD25" s="436"/>
      <c r="AE25" s="436"/>
      <c r="AF25" s="436"/>
      <c r="AG25" s="436"/>
      <c r="AH25" s="436"/>
      <c r="AI25" s="436"/>
      <c r="AJ25" s="436"/>
      <c r="AK25" s="436"/>
      <c r="AL25" s="436"/>
      <c r="AM25" s="436"/>
      <c r="AN25" s="436"/>
      <c r="AO25" s="436"/>
      <c r="AP25" s="436"/>
      <c r="AQ25" s="436"/>
      <c r="AR25" s="436"/>
      <c r="AS25" s="436"/>
      <c r="AT25" s="436"/>
      <c r="AU25" s="436"/>
      <c r="AV25" s="436"/>
      <c r="AW25" s="436"/>
      <c r="AX25" s="436"/>
      <c r="AY25" s="436"/>
      <c r="AZ25" s="436"/>
      <c r="BA25" s="436"/>
      <c r="BB25" s="436"/>
      <c r="BC25" s="436"/>
      <c r="BD25" s="436"/>
      <c r="BE25" s="436"/>
    </row>
    <row r="26" spans="1:57">
      <c r="A26" s="436"/>
      <c r="B26" s="436"/>
      <c r="C26" s="436"/>
      <c r="D26" s="436"/>
      <c r="E26" s="436"/>
      <c r="F26" s="436"/>
      <c r="G26" s="436"/>
      <c r="H26" s="436"/>
      <c r="I26" s="436"/>
      <c r="J26" s="436"/>
      <c r="K26" s="436"/>
      <c r="L26" s="436"/>
      <c r="M26" s="436"/>
      <c r="N26" s="436"/>
      <c r="O26" s="436"/>
      <c r="P26" s="436"/>
      <c r="Q26" s="436"/>
      <c r="R26" s="436"/>
      <c r="S26" s="436"/>
      <c r="T26" s="436"/>
      <c r="U26" s="436"/>
      <c r="V26" s="436"/>
      <c r="W26" s="436"/>
      <c r="X26" s="436"/>
      <c r="Y26" s="436"/>
      <c r="Z26" s="436"/>
      <c r="AA26" s="436"/>
      <c r="AB26" s="436"/>
      <c r="AC26" s="436"/>
      <c r="AD26" s="436"/>
      <c r="AE26" s="436"/>
      <c r="AF26" s="436"/>
      <c r="AG26" s="436"/>
      <c r="AH26" s="436"/>
      <c r="AI26" s="436"/>
      <c r="AJ26" s="436"/>
      <c r="AK26" s="436"/>
      <c r="AL26" s="436"/>
      <c r="AM26" s="436"/>
      <c r="AN26" s="436"/>
      <c r="AO26" s="436"/>
      <c r="AP26" s="436"/>
      <c r="AQ26" s="436"/>
      <c r="AR26" s="436"/>
      <c r="AS26" s="436"/>
      <c r="AT26" s="436"/>
      <c r="AU26" s="436"/>
      <c r="AV26" s="436"/>
      <c r="AW26" s="436"/>
      <c r="AX26" s="436"/>
      <c r="AY26" s="436"/>
      <c r="AZ26" s="436"/>
      <c r="BA26" s="436"/>
      <c r="BB26" s="436"/>
      <c r="BC26" s="436"/>
      <c r="BD26" s="436"/>
      <c r="BE26" s="436"/>
    </row>
    <row r="27" spans="1:57">
      <c r="A27" s="436"/>
      <c r="B27" s="436"/>
      <c r="C27" s="436"/>
      <c r="D27" s="436"/>
      <c r="E27" s="436"/>
      <c r="F27" s="436"/>
      <c r="G27" s="436"/>
      <c r="H27" s="436"/>
      <c r="I27" s="436"/>
      <c r="J27" s="436"/>
      <c r="K27" s="436"/>
      <c r="L27" s="436"/>
      <c r="M27" s="436"/>
      <c r="N27" s="436"/>
      <c r="O27" s="436"/>
      <c r="P27" s="436"/>
      <c r="Q27" s="436"/>
      <c r="R27" s="436"/>
      <c r="S27" s="436"/>
      <c r="T27" s="436"/>
      <c r="U27" s="436"/>
      <c r="V27" s="436"/>
      <c r="W27" s="436"/>
      <c r="X27" s="436"/>
      <c r="Y27" s="436"/>
      <c r="Z27" s="436"/>
      <c r="AA27" s="436"/>
      <c r="AB27" s="436"/>
      <c r="AC27" s="436"/>
      <c r="AD27" s="436"/>
      <c r="AE27" s="436"/>
      <c r="AF27" s="436"/>
      <c r="AG27" s="436"/>
      <c r="AH27" s="436"/>
      <c r="AI27" s="436"/>
      <c r="AJ27" s="436"/>
      <c r="AK27" s="436"/>
      <c r="AL27" s="436"/>
      <c r="AM27" s="436"/>
      <c r="AN27" s="436"/>
      <c r="AO27" s="436"/>
      <c r="AP27" s="436"/>
      <c r="AQ27" s="436"/>
      <c r="AR27" s="436"/>
      <c r="AS27" s="436"/>
      <c r="AT27" s="436"/>
      <c r="AU27" s="436"/>
      <c r="AV27" s="436"/>
      <c r="AW27" s="436"/>
      <c r="AX27" s="436"/>
      <c r="AY27" s="436"/>
      <c r="AZ27" s="436"/>
      <c r="BA27" s="436"/>
      <c r="BB27" s="436"/>
      <c r="BC27" s="436"/>
      <c r="BD27" s="436"/>
      <c r="BE27" s="436"/>
    </row>
    <row r="28" spans="1:57">
      <c r="A28" s="436"/>
      <c r="B28" s="436"/>
      <c r="C28" s="436"/>
      <c r="D28" s="436"/>
      <c r="E28" s="436"/>
      <c r="F28" s="436"/>
      <c r="G28" s="436"/>
      <c r="H28" s="436"/>
      <c r="I28" s="436"/>
      <c r="J28" s="436"/>
      <c r="K28" s="436"/>
      <c r="L28" s="436"/>
      <c r="M28" s="436"/>
      <c r="N28" s="436"/>
      <c r="O28" s="436"/>
      <c r="P28" s="436"/>
      <c r="Q28" s="436"/>
      <c r="R28" s="436"/>
      <c r="S28" s="436"/>
      <c r="T28" s="436"/>
      <c r="U28" s="436"/>
      <c r="V28" s="436"/>
      <c r="W28" s="436"/>
      <c r="X28" s="436"/>
      <c r="Y28" s="436"/>
      <c r="Z28" s="436"/>
      <c r="AA28" s="436"/>
      <c r="AB28" s="436"/>
      <c r="AC28" s="436"/>
      <c r="AD28" s="436"/>
      <c r="AE28" s="436"/>
      <c r="AF28" s="436"/>
      <c r="AG28" s="436"/>
      <c r="AH28" s="436"/>
      <c r="AI28" s="436"/>
      <c r="AJ28" s="436"/>
      <c r="AK28" s="436"/>
      <c r="AL28" s="436"/>
      <c r="AM28" s="436"/>
      <c r="AN28" s="436"/>
      <c r="AO28" s="436"/>
      <c r="AP28" s="436"/>
      <c r="AQ28" s="436"/>
      <c r="AR28" s="436"/>
      <c r="AS28" s="436"/>
      <c r="AT28" s="436"/>
      <c r="AU28" s="436"/>
      <c r="AV28" s="436"/>
      <c r="AW28" s="436"/>
      <c r="AX28" s="436"/>
      <c r="AY28" s="436"/>
      <c r="AZ28" s="436"/>
      <c r="BA28" s="436"/>
      <c r="BB28" s="436"/>
      <c r="BC28" s="436"/>
      <c r="BD28" s="436"/>
      <c r="BE28" s="436"/>
    </row>
    <row r="29" spans="1:57">
      <c r="A29" s="436"/>
      <c r="B29" s="436"/>
      <c r="C29" s="436"/>
      <c r="D29" s="436"/>
      <c r="E29" s="436"/>
      <c r="F29" s="436"/>
      <c r="G29" s="436"/>
      <c r="H29" s="436"/>
      <c r="I29" s="436"/>
      <c r="J29" s="436"/>
      <c r="K29" s="436"/>
      <c r="L29" s="436"/>
      <c r="M29" s="436"/>
      <c r="N29" s="436"/>
      <c r="O29" s="436"/>
      <c r="P29" s="436"/>
      <c r="Q29" s="436"/>
      <c r="R29" s="436"/>
      <c r="S29" s="436"/>
      <c r="T29" s="436"/>
      <c r="U29" s="436"/>
      <c r="V29" s="436"/>
      <c r="W29" s="436"/>
      <c r="X29" s="436"/>
      <c r="Y29" s="436"/>
      <c r="Z29" s="436"/>
      <c r="AA29" s="436"/>
      <c r="AB29" s="436"/>
      <c r="AC29" s="436"/>
      <c r="AD29" s="436"/>
      <c r="AE29" s="436"/>
      <c r="AF29" s="436"/>
      <c r="AG29" s="436"/>
      <c r="AH29" s="436"/>
      <c r="AI29" s="436"/>
      <c r="AJ29" s="436"/>
      <c r="AK29" s="436"/>
      <c r="AL29" s="436"/>
      <c r="AM29" s="436"/>
      <c r="AN29" s="436"/>
      <c r="AO29" s="436"/>
      <c r="AP29" s="436"/>
      <c r="AQ29" s="436"/>
      <c r="AR29" s="436"/>
      <c r="AS29" s="436"/>
      <c r="AT29" s="436"/>
      <c r="AU29" s="436"/>
      <c r="AV29" s="436"/>
      <c r="AW29" s="436"/>
      <c r="AX29" s="436"/>
      <c r="AY29" s="436"/>
      <c r="AZ29" s="436"/>
      <c r="BA29" s="436"/>
      <c r="BB29" s="436"/>
      <c r="BC29" s="436"/>
      <c r="BD29" s="436"/>
      <c r="BE29" s="436"/>
    </row>
    <row r="30" spans="1:57">
      <c r="A30" s="436"/>
      <c r="B30" s="436"/>
      <c r="C30" s="436"/>
      <c r="D30" s="436"/>
      <c r="E30" s="436"/>
      <c r="F30" s="436"/>
      <c r="G30" s="436"/>
      <c r="H30" s="436"/>
      <c r="I30" s="436"/>
      <c r="J30" s="436"/>
      <c r="K30" s="436"/>
      <c r="L30" s="436"/>
      <c r="M30" s="436"/>
      <c r="N30" s="436"/>
      <c r="O30" s="436"/>
      <c r="P30" s="436"/>
      <c r="Q30" s="436"/>
      <c r="R30" s="436"/>
      <c r="S30" s="436"/>
      <c r="T30" s="436"/>
      <c r="U30" s="436"/>
      <c r="V30" s="436"/>
      <c r="W30" s="436"/>
      <c r="X30" s="436"/>
      <c r="Y30" s="436"/>
      <c r="Z30" s="436"/>
      <c r="AA30" s="436"/>
      <c r="AB30" s="436"/>
      <c r="AC30" s="436"/>
      <c r="AD30" s="436"/>
      <c r="AE30" s="436"/>
      <c r="AF30" s="436"/>
      <c r="AG30" s="436"/>
      <c r="AH30" s="436"/>
      <c r="AI30" s="436"/>
      <c r="AJ30" s="436"/>
      <c r="AK30" s="436"/>
      <c r="AL30" s="436"/>
      <c r="AM30" s="436"/>
      <c r="AN30" s="436"/>
      <c r="AO30" s="436"/>
      <c r="AP30" s="436"/>
      <c r="AQ30" s="436"/>
      <c r="AR30" s="436"/>
      <c r="AS30" s="436"/>
      <c r="AT30" s="436"/>
      <c r="AU30" s="436"/>
      <c r="AV30" s="436"/>
      <c r="AW30" s="436"/>
      <c r="AX30" s="436"/>
      <c r="AY30" s="436"/>
      <c r="AZ30" s="436"/>
      <c r="BA30" s="436"/>
      <c r="BB30" s="436"/>
      <c r="BC30" s="436"/>
      <c r="BD30" s="436"/>
      <c r="BE30" s="436"/>
    </row>
    <row r="31" spans="1:57">
      <c r="A31" s="436"/>
      <c r="B31" s="436"/>
      <c r="C31" s="436"/>
      <c r="D31" s="436"/>
      <c r="E31" s="436"/>
      <c r="F31" s="436"/>
      <c r="G31" s="436"/>
      <c r="H31" s="436"/>
      <c r="I31" s="436"/>
      <c r="J31" s="436"/>
      <c r="K31" s="436"/>
      <c r="L31" s="436"/>
      <c r="M31" s="436"/>
      <c r="N31" s="436"/>
      <c r="O31" s="436"/>
      <c r="P31" s="436"/>
      <c r="Q31" s="436"/>
      <c r="R31" s="436"/>
      <c r="S31" s="436"/>
      <c r="T31" s="436"/>
      <c r="U31" s="436"/>
      <c r="V31" s="436"/>
      <c r="W31" s="436"/>
      <c r="X31" s="436"/>
      <c r="Y31" s="436"/>
      <c r="Z31" s="436"/>
      <c r="AA31" s="436"/>
      <c r="AB31" s="436"/>
      <c r="AC31" s="436"/>
      <c r="AD31" s="436"/>
      <c r="AE31" s="436"/>
      <c r="AF31" s="436"/>
      <c r="AG31" s="436"/>
      <c r="AH31" s="436"/>
      <c r="AI31" s="436"/>
      <c r="AJ31" s="436"/>
      <c r="AK31" s="436"/>
      <c r="AL31" s="436"/>
      <c r="AM31" s="436"/>
      <c r="AN31" s="436"/>
      <c r="AO31" s="436"/>
      <c r="AP31" s="436"/>
      <c r="AQ31" s="436"/>
      <c r="AR31" s="436"/>
      <c r="AS31" s="436"/>
      <c r="AT31" s="436"/>
      <c r="AU31" s="436"/>
      <c r="AV31" s="436"/>
      <c r="AW31" s="436"/>
      <c r="AX31" s="436"/>
      <c r="AY31" s="436"/>
      <c r="AZ31" s="436"/>
      <c r="BA31" s="436"/>
      <c r="BB31" s="436"/>
      <c r="BC31" s="436"/>
      <c r="BD31" s="436"/>
      <c r="BE31" s="436"/>
    </row>
    <row r="32" spans="1:57">
      <c r="A32" s="436"/>
      <c r="B32" s="436"/>
      <c r="C32" s="436"/>
      <c r="D32" s="436"/>
      <c r="E32" s="436"/>
      <c r="F32" s="436"/>
      <c r="G32" s="436"/>
      <c r="H32" s="436"/>
      <c r="I32" s="436"/>
      <c r="J32" s="436"/>
      <c r="K32" s="436"/>
      <c r="L32" s="436"/>
      <c r="M32" s="436"/>
      <c r="N32" s="436"/>
      <c r="O32" s="436"/>
      <c r="P32" s="436"/>
      <c r="Q32" s="436"/>
      <c r="R32" s="436"/>
      <c r="S32" s="436"/>
      <c r="T32" s="436"/>
      <c r="U32" s="436"/>
      <c r="V32" s="436"/>
      <c r="W32" s="436"/>
      <c r="X32" s="436"/>
      <c r="Y32" s="436"/>
      <c r="Z32" s="436"/>
      <c r="AA32" s="436"/>
      <c r="AB32" s="436"/>
      <c r="AC32" s="436"/>
      <c r="AD32" s="436"/>
      <c r="AE32" s="436"/>
      <c r="AF32" s="436"/>
      <c r="AG32" s="436"/>
      <c r="AH32" s="436"/>
      <c r="AI32" s="436"/>
      <c r="AJ32" s="436"/>
      <c r="AK32" s="436"/>
      <c r="AL32" s="436"/>
      <c r="AM32" s="436"/>
      <c r="AN32" s="436"/>
      <c r="AO32" s="436"/>
      <c r="AP32" s="436"/>
      <c r="AQ32" s="436"/>
      <c r="AR32" s="436"/>
      <c r="AS32" s="436"/>
      <c r="AT32" s="436"/>
      <c r="AU32" s="436"/>
      <c r="AV32" s="436"/>
      <c r="AW32" s="436"/>
      <c r="AX32" s="436"/>
      <c r="AY32" s="436"/>
      <c r="AZ32" s="436"/>
      <c r="BA32" s="436"/>
      <c r="BB32" s="436"/>
      <c r="BC32" s="436"/>
      <c r="BD32" s="436"/>
      <c r="BE32" s="436"/>
    </row>
    <row r="33" spans="1:57">
      <c r="A33" s="436"/>
      <c r="B33" s="436"/>
      <c r="C33" s="436"/>
      <c r="D33" s="436"/>
      <c r="E33" s="436"/>
      <c r="F33" s="436"/>
      <c r="G33" s="436"/>
      <c r="H33" s="436"/>
      <c r="I33" s="436"/>
      <c r="J33" s="436"/>
      <c r="K33" s="436"/>
      <c r="L33" s="436"/>
      <c r="M33" s="436"/>
      <c r="N33" s="436"/>
      <c r="O33" s="436"/>
      <c r="P33" s="436"/>
      <c r="Q33" s="436"/>
      <c r="R33" s="436"/>
      <c r="S33" s="436"/>
      <c r="T33" s="436"/>
      <c r="U33" s="436"/>
      <c r="V33" s="436"/>
      <c r="W33" s="436"/>
      <c r="X33" s="436"/>
      <c r="Y33" s="436"/>
      <c r="Z33" s="436"/>
      <c r="AA33" s="436"/>
      <c r="AB33" s="436"/>
      <c r="AC33" s="436"/>
      <c r="AD33" s="436"/>
      <c r="AE33" s="436"/>
      <c r="AF33" s="436"/>
      <c r="AG33" s="436"/>
      <c r="AH33" s="436"/>
      <c r="AI33" s="436"/>
      <c r="AJ33" s="436"/>
      <c r="AK33" s="436"/>
      <c r="AL33" s="436"/>
      <c r="AM33" s="436"/>
      <c r="AN33" s="436"/>
      <c r="AO33" s="436"/>
      <c r="AP33" s="436"/>
      <c r="AQ33" s="436"/>
      <c r="AR33" s="436"/>
      <c r="AS33" s="436"/>
      <c r="AT33" s="436"/>
      <c r="AU33" s="436"/>
      <c r="AV33" s="436"/>
      <c r="AW33" s="436"/>
      <c r="AX33" s="436"/>
      <c r="AY33" s="436"/>
      <c r="AZ33" s="436"/>
      <c r="BA33" s="436"/>
      <c r="BB33" s="436"/>
      <c r="BC33" s="436"/>
      <c r="BD33" s="436"/>
      <c r="BE33" s="436"/>
    </row>
    <row r="34" spans="1:57">
      <c r="A34" s="436"/>
      <c r="B34" s="436"/>
      <c r="C34" s="436"/>
      <c r="D34" s="436"/>
      <c r="E34" s="436"/>
      <c r="F34" s="436"/>
      <c r="G34" s="436"/>
      <c r="H34" s="436"/>
      <c r="I34" s="436"/>
      <c r="J34" s="436"/>
      <c r="K34" s="436"/>
      <c r="L34" s="436"/>
      <c r="M34" s="436"/>
      <c r="N34" s="436"/>
      <c r="O34" s="436"/>
      <c r="P34" s="436"/>
      <c r="Q34" s="436"/>
      <c r="R34" s="436"/>
      <c r="S34" s="436"/>
      <c r="T34" s="436"/>
      <c r="U34" s="436"/>
      <c r="V34" s="436"/>
      <c r="W34" s="436"/>
      <c r="X34" s="436"/>
      <c r="Y34" s="436"/>
      <c r="Z34" s="436"/>
      <c r="AA34" s="436"/>
      <c r="AB34" s="436"/>
      <c r="AC34" s="436"/>
      <c r="AD34" s="436"/>
      <c r="AE34" s="436"/>
      <c r="AF34" s="436"/>
      <c r="AG34" s="436"/>
      <c r="AH34" s="436"/>
      <c r="AI34" s="436"/>
      <c r="AJ34" s="436"/>
      <c r="AK34" s="436"/>
      <c r="AL34" s="436"/>
      <c r="AM34" s="436"/>
      <c r="AN34" s="436"/>
      <c r="AO34" s="436"/>
      <c r="AP34" s="436"/>
      <c r="AQ34" s="436"/>
      <c r="AR34" s="436"/>
      <c r="AS34" s="436"/>
      <c r="AT34" s="436"/>
      <c r="AU34" s="436"/>
      <c r="AV34" s="436"/>
      <c r="AW34" s="436"/>
      <c r="AX34" s="436"/>
      <c r="AY34" s="436"/>
      <c r="AZ34" s="436"/>
      <c r="BA34" s="436"/>
      <c r="BB34" s="436"/>
      <c r="BC34" s="436"/>
      <c r="BD34" s="436"/>
      <c r="BE34" s="436"/>
    </row>
    <row r="35" spans="1:57">
      <c r="A35" s="436"/>
      <c r="B35" s="436"/>
      <c r="C35" s="436"/>
      <c r="D35" s="436"/>
      <c r="E35" s="436"/>
      <c r="F35" s="436"/>
      <c r="G35" s="436"/>
      <c r="H35" s="436"/>
      <c r="I35" s="436"/>
      <c r="J35" s="436"/>
      <c r="K35" s="436"/>
      <c r="L35" s="436"/>
      <c r="M35" s="436"/>
      <c r="N35" s="436"/>
      <c r="O35" s="436"/>
      <c r="P35" s="436"/>
      <c r="Q35" s="436"/>
      <c r="R35" s="436"/>
      <c r="S35" s="436"/>
      <c r="T35" s="436"/>
      <c r="U35" s="436"/>
      <c r="V35" s="436"/>
      <c r="W35" s="436"/>
      <c r="X35" s="436"/>
      <c r="Y35" s="436"/>
      <c r="Z35" s="436"/>
      <c r="AA35" s="436"/>
      <c r="AB35" s="436"/>
      <c r="AC35" s="436"/>
      <c r="AD35" s="436"/>
      <c r="AE35" s="436"/>
      <c r="AF35" s="436"/>
      <c r="AG35" s="436"/>
      <c r="AH35" s="436"/>
      <c r="AI35" s="436"/>
      <c r="AJ35" s="436"/>
      <c r="AK35" s="436"/>
      <c r="AL35" s="436"/>
      <c r="AM35" s="436"/>
      <c r="AN35" s="436"/>
      <c r="AO35" s="436"/>
      <c r="AP35" s="436"/>
      <c r="AQ35" s="436"/>
      <c r="AR35" s="436"/>
      <c r="AS35" s="436"/>
      <c r="AT35" s="436"/>
      <c r="AU35" s="436"/>
      <c r="AV35" s="436"/>
      <c r="AW35" s="436"/>
      <c r="AX35" s="436"/>
      <c r="AY35" s="436"/>
      <c r="AZ35" s="436"/>
      <c r="BA35" s="436"/>
      <c r="BB35" s="436"/>
      <c r="BC35" s="436"/>
      <c r="BD35" s="436"/>
      <c r="BE35" s="436"/>
    </row>
    <row r="36" spans="1:57">
      <c r="A36" s="436"/>
      <c r="B36" s="436"/>
      <c r="C36" s="436"/>
      <c r="D36" s="436"/>
      <c r="E36" s="436"/>
      <c r="F36" s="436"/>
      <c r="G36" s="436"/>
      <c r="H36" s="436"/>
      <c r="I36" s="436"/>
      <c r="J36" s="436"/>
      <c r="K36" s="436"/>
      <c r="L36" s="436"/>
      <c r="M36" s="436"/>
      <c r="N36" s="436"/>
      <c r="O36" s="436"/>
      <c r="P36" s="436"/>
      <c r="Q36" s="436"/>
      <c r="R36" s="436"/>
      <c r="S36" s="436"/>
      <c r="T36" s="436"/>
      <c r="U36" s="436"/>
      <c r="V36" s="436"/>
      <c r="W36" s="436"/>
      <c r="X36" s="436"/>
      <c r="Y36" s="436"/>
      <c r="Z36" s="436"/>
      <c r="AA36" s="436"/>
      <c r="AB36" s="436"/>
      <c r="AC36" s="436"/>
      <c r="AD36" s="436"/>
      <c r="AE36" s="436"/>
      <c r="AF36" s="436"/>
      <c r="AG36" s="436"/>
      <c r="AH36" s="436"/>
      <c r="AI36" s="436"/>
      <c r="AJ36" s="436"/>
      <c r="AK36" s="436"/>
      <c r="AL36" s="436"/>
      <c r="AM36" s="436"/>
      <c r="AN36" s="436"/>
      <c r="AO36" s="436"/>
      <c r="AP36" s="436"/>
      <c r="AQ36" s="436"/>
      <c r="AR36" s="436"/>
      <c r="AS36" s="436"/>
      <c r="AT36" s="436"/>
      <c r="AU36" s="436"/>
      <c r="AV36" s="436"/>
      <c r="AW36" s="436"/>
      <c r="AX36" s="436"/>
      <c r="AY36" s="436"/>
      <c r="AZ36" s="436"/>
      <c r="BA36" s="436"/>
      <c r="BB36" s="436"/>
      <c r="BC36" s="436"/>
      <c r="BD36" s="436"/>
      <c r="BE36" s="436"/>
    </row>
    <row r="37" spans="1:57">
      <c r="A37" s="436"/>
      <c r="B37" s="436"/>
      <c r="C37" s="436"/>
      <c r="D37" s="436"/>
      <c r="E37" s="436"/>
      <c r="F37" s="436"/>
      <c r="G37" s="436"/>
      <c r="H37" s="436"/>
      <c r="I37" s="436"/>
      <c r="J37" s="436"/>
      <c r="K37" s="436"/>
      <c r="L37" s="436"/>
      <c r="M37" s="436"/>
      <c r="N37" s="436"/>
      <c r="O37" s="436"/>
      <c r="P37" s="436"/>
      <c r="Q37" s="436"/>
      <c r="R37" s="436"/>
      <c r="S37" s="436"/>
      <c r="T37" s="436"/>
      <c r="U37" s="436"/>
      <c r="V37" s="436"/>
      <c r="W37" s="436"/>
      <c r="X37" s="436"/>
      <c r="Y37" s="436"/>
      <c r="Z37" s="436"/>
      <c r="AA37" s="436"/>
      <c r="AB37" s="436"/>
      <c r="AC37" s="436"/>
      <c r="AD37" s="436"/>
      <c r="AE37" s="436"/>
      <c r="AF37" s="436"/>
      <c r="AG37" s="436"/>
      <c r="AH37" s="436"/>
      <c r="AI37" s="436"/>
      <c r="AJ37" s="436"/>
      <c r="AK37" s="436"/>
      <c r="AL37" s="436"/>
      <c r="AM37" s="436"/>
      <c r="AN37" s="436"/>
      <c r="AO37" s="436"/>
      <c r="AP37" s="436"/>
      <c r="AQ37" s="436"/>
      <c r="AR37" s="436"/>
      <c r="AS37" s="436"/>
      <c r="AT37" s="436"/>
      <c r="AU37" s="436"/>
      <c r="AV37" s="436"/>
      <c r="AW37" s="436"/>
      <c r="AX37" s="436"/>
      <c r="AY37" s="436"/>
      <c r="AZ37" s="436"/>
      <c r="BA37" s="436"/>
      <c r="BB37" s="436"/>
      <c r="BC37" s="436"/>
      <c r="BD37" s="436"/>
      <c r="BE37" s="436"/>
    </row>
    <row r="38" spans="1:57">
      <c r="A38" s="436"/>
      <c r="B38" s="436"/>
      <c r="C38" s="436"/>
      <c r="D38" s="436"/>
      <c r="E38" s="436"/>
      <c r="F38" s="436"/>
      <c r="G38" s="436"/>
      <c r="H38" s="436"/>
      <c r="I38" s="436"/>
      <c r="J38" s="436"/>
      <c r="K38" s="436"/>
      <c r="L38" s="436"/>
      <c r="M38" s="436"/>
      <c r="N38" s="436"/>
      <c r="O38" s="436"/>
      <c r="P38" s="436"/>
      <c r="Q38" s="436"/>
      <c r="R38" s="436"/>
      <c r="S38" s="436"/>
      <c r="T38" s="436"/>
      <c r="U38" s="436"/>
      <c r="V38" s="436"/>
      <c r="W38" s="436"/>
      <c r="X38" s="436"/>
      <c r="Y38" s="436"/>
      <c r="Z38" s="436"/>
      <c r="AA38" s="436"/>
      <c r="AB38" s="436"/>
      <c r="AC38" s="436"/>
      <c r="AD38" s="436"/>
      <c r="AE38" s="436"/>
      <c r="AF38" s="436"/>
      <c r="AG38" s="436"/>
      <c r="AH38" s="436"/>
      <c r="AI38" s="436"/>
      <c r="AJ38" s="436"/>
      <c r="AK38" s="436"/>
      <c r="AL38" s="436"/>
      <c r="AM38" s="436"/>
      <c r="AN38" s="436"/>
      <c r="AO38" s="436"/>
      <c r="AP38" s="436"/>
      <c r="AQ38" s="436"/>
      <c r="AR38" s="436"/>
      <c r="AS38" s="436"/>
      <c r="AT38" s="436"/>
      <c r="AU38" s="436"/>
      <c r="AV38" s="436"/>
      <c r="AW38" s="436"/>
      <c r="AX38" s="436"/>
      <c r="AY38" s="436"/>
      <c r="AZ38" s="436"/>
      <c r="BA38" s="436"/>
      <c r="BB38" s="436"/>
      <c r="BC38" s="436"/>
      <c r="BD38" s="436"/>
      <c r="BE38" s="436"/>
    </row>
    <row r="39" spans="1:57">
      <c r="A39" s="436"/>
      <c r="B39" s="436"/>
      <c r="C39" s="436"/>
      <c r="D39" s="436"/>
      <c r="E39" s="436"/>
      <c r="F39" s="436"/>
      <c r="G39" s="436"/>
      <c r="H39" s="436"/>
      <c r="I39" s="436"/>
      <c r="J39" s="436"/>
      <c r="K39" s="436"/>
      <c r="L39" s="436"/>
      <c r="M39" s="436"/>
      <c r="N39" s="436"/>
      <c r="O39" s="436"/>
      <c r="P39" s="436"/>
      <c r="Q39" s="436"/>
      <c r="R39" s="436"/>
      <c r="S39" s="436"/>
      <c r="T39" s="436"/>
      <c r="U39" s="436"/>
      <c r="V39" s="436"/>
      <c r="W39" s="436"/>
      <c r="X39" s="436"/>
      <c r="Y39" s="436"/>
      <c r="Z39" s="436"/>
      <c r="AA39" s="436"/>
      <c r="AB39" s="436"/>
      <c r="AC39" s="436"/>
      <c r="AD39" s="436"/>
      <c r="AE39" s="436"/>
      <c r="AF39" s="436"/>
      <c r="AG39" s="436"/>
      <c r="AH39" s="436"/>
      <c r="AI39" s="436"/>
      <c r="AJ39" s="436"/>
      <c r="AK39" s="436"/>
      <c r="AL39" s="436"/>
      <c r="AM39" s="436"/>
      <c r="AN39" s="436"/>
      <c r="AO39" s="436"/>
      <c r="AP39" s="436"/>
      <c r="AQ39" s="436"/>
      <c r="AR39" s="436"/>
      <c r="AS39" s="436"/>
      <c r="AT39" s="436"/>
      <c r="AU39" s="436"/>
      <c r="AV39" s="436"/>
      <c r="AW39" s="436"/>
      <c r="AX39" s="436"/>
      <c r="AY39" s="436"/>
      <c r="AZ39" s="436"/>
      <c r="BA39" s="436"/>
      <c r="BB39" s="436"/>
      <c r="BC39" s="436"/>
      <c r="BD39" s="436"/>
      <c r="BE39" s="436"/>
    </row>
    <row r="40" spans="1:57">
      <c r="A40" s="436"/>
      <c r="B40" s="436"/>
      <c r="C40" s="436"/>
      <c r="D40" s="436"/>
      <c r="E40" s="436"/>
      <c r="F40" s="436"/>
      <c r="G40" s="436"/>
      <c r="H40" s="436"/>
      <c r="I40" s="436"/>
      <c r="J40" s="436"/>
      <c r="K40" s="436"/>
      <c r="L40" s="436"/>
      <c r="M40" s="436"/>
      <c r="N40" s="436"/>
      <c r="O40" s="436"/>
      <c r="P40" s="436"/>
      <c r="Q40" s="436"/>
      <c r="R40" s="436"/>
      <c r="S40" s="436"/>
      <c r="T40" s="436"/>
      <c r="U40" s="436"/>
      <c r="V40" s="436"/>
      <c r="W40" s="436"/>
      <c r="X40" s="436"/>
      <c r="Y40" s="436"/>
      <c r="Z40" s="436"/>
      <c r="AA40" s="436"/>
      <c r="AB40" s="436"/>
      <c r="AC40" s="436"/>
      <c r="AD40" s="436"/>
      <c r="AE40" s="436"/>
      <c r="AF40" s="436"/>
      <c r="AG40" s="436"/>
      <c r="AH40" s="436"/>
      <c r="AI40" s="436"/>
      <c r="AJ40" s="436"/>
      <c r="AK40" s="436"/>
      <c r="AL40" s="436"/>
      <c r="AM40" s="436"/>
      <c r="AN40" s="436"/>
      <c r="AO40" s="436"/>
      <c r="AP40" s="436"/>
      <c r="AQ40" s="436"/>
      <c r="AR40" s="436"/>
      <c r="AS40" s="436"/>
      <c r="AT40" s="436"/>
      <c r="AU40" s="436"/>
      <c r="AV40" s="436"/>
      <c r="AW40" s="436"/>
      <c r="AX40" s="436"/>
      <c r="AY40" s="436"/>
      <c r="AZ40" s="436"/>
      <c r="BA40" s="436"/>
      <c r="BB40" s="436"/>
      <c r="BC40" s="436"/>
      <c r="BD40" s="436"/>
      <c r="BE40" s="436"/>
    </row>
    <row r="41" spans="1:57">
      <c r="A41" s="436"/>
      <c r="B41" s="436"/>
      <c r="C41" s="436"/>
      <c r="D41" s="436"/>
      <c r="E41" s="436"/>
      <c r="F41" s="436"/>
      <c r="G41" s="436"/>
      <c r="H41" s="436"/>
      <c r="I41" s="436"/>
      <c r="J41" s="436"/>
      <c r="K41" s="436"/>
      <c r="L41" s="436"/>
      <c r="M41" s="436"/>
      <c r="N41" s="436"/>
      <c r="O41" s="436"/>
      <c r="P41" s="436"/>
      <c r="Q41" s="436"/>
      <c r="R41" s="436"/>
      <c r="S41" s="436"/>
      <c r="T41" s="436"/>
      <c r="U41" s="436"/>
      <c r="V41" s="436"/>
      <c r="W41" s="436"/>
      <c r="X41" s="436"/>
      <c r="Y41" s="436"/>
      <c r="Z41" s="436"/>
      <c r="AA41" s="436"/>
      <c r="AB41" s="436"/>
      <c r="AC41" s="436"/>
      <c r="AD41" s="436"/>
      <c r="AE41" s="436"/>
      <c r="AF41" s="436"/>
      <c r="AG41" s="436"/>
      <c r="AH41" s="436"/>
      <c r="AI41" s="436"/>
      <c r="AJ41" s="436"/>
      <c r="AK41" s="436"/>
      <c r="AL41" s="436"/>
      <c r="AM41" s="436"/>
      <c r="AN41" s="436"/>
      <c r="AO41" s="436"/>
      <c r="AP41" s="436"/>
      <c r="AQ41" s="436"/>
      <c r="AR41" s="436"/>
      <c r="AS41" s="436"/>
      <c r="AT41" s="436"/>
      <c r="AU41" s="436"/>
      <c r="AV41" s="436"/>
      <c r="AW41" s="436"/>
      <c r="AX41" s="436"/>
      <c r="AY41" s="436"/>
      <c r="AZ41" s="436"/>
      <c r="BA41" s="436"/>
      <c r="BB41" s="436"/>
      <c r="BC41" s="436"/>
      <c r="BD41" s="436"/>
      <c r="BE41" s="436"/>
    </row>
    <row r="42" spans="1:57">
      <c r="A42" s="436"/>
      <c r="B42" s="436"/>
      <c r="C42" s="436"/>
      <c r="D42" s="436"/>
      <c r="E42" s="436"/>
      <c r="F42" s="436"/>
      <c r="G42" s="436"/>
      <c r="H42" s="436"/>
      <c r="I42" s="436"/>
      <c r="J42" s="436"/>
      <c r="K42" s="436"/>
      <c r="L42" s="436"/>
      <c r="M42" s="436"/>
      <c r="N42" s="436"/>
      <c r="O42" s="436"/>
      <c r="P42" s="436"/>
      <c r="Q42" s="436"/>
      <c r="R42" s="436"/>
      <c r="S42" s="436"/>
      <c r="T42" s="436"/>
      <c r="U42" s="436"/>
      <c r="V42" s="436"/>
      <c r="W42" s="436"/>
      <c r="X42" s="436"/>
      <c r="Y42" s="436"/>
      <c r="Z42" s="436"/>
      <c r="AA42" s="436"/>
      <c r="AB42" s="436"/>
      <c r="AC42" s="436"/>
      <c r="AD42" s="436"/>
      <c r="AE42" s="436"/>
      <c r="AF42" s="436"/>
      <c r="AG42" s="436"/>
      <c r="AH42" s="436"/>
      <c r="AI42" s="436"/>
      <c r="AJ42" s="436"/>
      <c r="AK42" s="436"/>
      <c r="AL42" s="436"/>
      <c r="AM42" s="436"/>
      <c r="AN42" s="436"/>
      <c r="AO42" s="436"/>
      <c r="AP42" s="436"/>
      <c r="AQ42" s="436"/>
      <c r="AR42" s="436"/>
      <c r="AS42" s="436"/>
      <c r="AT42" s="436"/>
      <c r="AU42" s="436"/>
      <c r="AV42" s="436"/>
      <c r="AW42" s="436"/>
      <c r="AX42" s="436"/>
      <c r="AY42" s="436"/>
      <c r="AZ42" s="436"/>
      <c r="BA42" s="436"/>
      <c r="BB42" s="436"/>
      <c r="BC42" s="436"/>
      <c r="BD42" s="436"/>
      <c r="BE42" s="436"/>
    </row>
    <row r="43" spans="1:57">
      <c r="A43" s="436"/>
      <c r="B43" s="436"/>
      <c r="C43" s="436"/>
      <c r="D43" s="436"/>
      <c r="E43" s="436"/>
      <c r="F43" s="436"/>
      <c r="G43" s="436"/>
      <c r="H43" s="436"/>
      <c r="I43" s="436"/>
      <c r="J43" s="436"/>
      <c r="K43" s="436"/>
      <c r="L43" s="436"/>
      <c r="M43" s="436"/>
      <c r="N43" s="436"/>
      <c r="O43" s="436"/>
      <c r="P43" s="436"/>
      <c r="Q43" s="436"/>
      <c r="R43" s="436"/>
      <c r="S43" s="436"/>
      <c r="T43" s="436"/>
      <c r="U43" s="436"/>
      <c r="V43" s="436"/>
      <c r="W43" s="436"/>
      <c r="X43" s="436"/>
      <c r="Y43" s="436"/>
      <c r="Z43" s="436"/>
      <c r="AA43" s="436"/>
      <c r="AB43" s="436"/>
      <c r="AC43" s="436"/>
      <c r="AD43" s="436"/>
      <c r="AE43" s="436"/>
      <c r="AF43" s="436"/>
      <c r="AG43" s="436"/>
      <c r="AH43" s="436"/>
      <c r="AI43" s="436"/>
      <c r="AJ43" s="436"/>
      <c r="AK43" s="436"/>
      <c r="AL43" s="436"/>
      <c r="AM43" s="436"/>
      <c r="AN43" s="436"/>
      <c r="AO43" s="436"/>
      <c r="AP43" s="436"/>
      <c r="AQ43" s="436"/>
      <c r="AR43" s="436"/>
      <c r="AS43" s="436"/>
      <c r="AT43" s="436"/>
      <c r="AU43" s="436"/>
      <c r="AV43" s="436"/>
      <c r="AW43" s="436"/>
      <c r="AX43" s="436"/>
      <c r="AY43" s="436"/>
      <c r="AZ43" s="436"/>
      <c r="BA43" s="436"/>
      <c r="BB43" s="436"/>
      <c r="BC43" s="436"/>
      <c r="BD43" s="436"/>
      <c r="BE43" s="436"/>
    </row>
    <row r="44" spans="1:57">
      <c r="A44" s="436"/>
      <c r="B44" s="436"/>
      <c r="C44" s="436"/>
      <c r="D44" s="436"/>
      <c r="E44" s="436"/>
      <c r="F44" s="436"/>
      <c r="G44" s="436"/>
      <c r="H44" s="436"/>
      <c r="I44" s="436"/>
      <c r="J44" s="436"/>
      <c r="K44" s="436"/>
      <c r="L44" s="436"/>
      <c r="M44" s="436"/>
      <c r="N44" s="436"/>
      <c r="O44" s="436"/>
      <c r="P44" s="436"/>
      <c r="Q44" s="436"/>
      <c r="R44" s="436"/>
      <c r="S44" s="436"/>
      <c r="T44" s="436"/>
      <c r="U44" s="436"/>
      <c r="V44" s="436"/>
      <c r="W44" s="436"/>
      <c r="X44" s="436"/>
      <c r="Y44" s="436"/>
      <c r="Z44" s="436"/>
      <c r="AA44" s="436"/>
      <c r="AB44" s="436"/>
      <c r="AC44" s="436"/>
      <c r="AD44" s="436"/>
      <c r="AE44" s="436"/>
      <c r="AF44" s="436"/>
      <c r="AG44" s="436"/>
      <c r="AH44" s="436"/>
      <c r="AI44" s="436"/>
      <c r="AJ44" s="436"/>
      <c r="AK44" s="436"/>
      <c r="AL44" s="436"/>
      <c r="AM44" s="436"/>
      <c r="AN44" s="436"/>
      <c r="AO44" s="436"/>
      <c r="AP44" s="436"/>
      <c r="AQ44" s="436"/>
      <c r="AR44" s="436"/>
      <c r="AS44" s="436"/>
      <c r="AT44" s="436"/>
      <c r="AU44" s="436"/>
      <c r="AV44" s="436"/>
      <c r="AW44" s="436"/>
      <c r="AX44" s="436"/>
      <c r="AY44" s="436"/>
      <c r="AZ44" s="436"/>
      <c r="BA44" s="436"/>
      <c r="BB44" s="436"/>
      <c r="BC44" s="436"/>
      <c r="BD44" s="436"/>
      <c r="BE44" s="436"/>
    </row>
    <row r="45" spans="1:57">
      <c r="A45" s="436"/>
      <c r="B45" s="436"/>
      <c r="C45" s="436"/>
      <c r="D45" s="436"/>
      <c r="E45" s="436"/>
      <c r="F45" s="436"/>
      <c r="G45" s="436"/>
      <c r="H45" s="436"/>
      <c r="I45" s="436"/>
      <c r="J45" s="436"/>
      <c r="K45" s="436"/>
      <c r="L45" s="436"/>
      <c r="M45" s="436"/>
      <c r="N45" s="436"/>
      <c r="O45" s="436"/>
      <c r="P45" s="436"/>
      <c r="Q45" s="436"/>
      <c r="R45" s="436"/>
      <c r="S45" s="436"/>
      <c r="T45" s="436"/>
      <c r="U45" s="436"/>
      <c r="V45" s="436"/>
      <c r="W45" s="436"/>
      <c r="X45" s="436"/>
      <c r="Y45" s="436"/>
      <c r="Z45" s="436"/>
      <c r="AA45" s="436"/>
      <c r="AB45" s="436"/>
      <c r="AC45" s="436"/>
      <c r="AD45" s="436"/>
      <c r="AE45" s="436"/>
      <c r="AF45" s="436"/>
      <c r="AG45" s="436"/>
      <c r="AH45" s="436"/>
      <c r="AI45" s="436"/>
      <c r="AJ45" s="436"/>
      <c r="AK45" s="436"/>
      <c r="AL45" s="436"/>
      <c r="AM45" s="436"/>
      <c r="AN45" s="436"/>
      <c r="AO45" s="436"/>
      <c r="AP45" s="436"/>
      <c r="AQ45" s="436"/>
      <c r="AR45" s="436"/>
      <c r="AS45" s="436"/>
      <c r="AT45" s="436"/>
      <c r="AU45" s="436"/>
      <c r="AV45" s="436"/>
      <c r="AW45" s="436"/>
      <c r="AX45" s="436"/>
      <c r="AY45" s="436"/>
      <c r="AZ45" s="436"/>
      <c r="BA45" s="436"/>
      <c r="BB45" s="436"/>
      <c r="BC45" s="436"/>
      <c r="BD45" s="436"/>
      <c r="BE45" s="436"/>
    </row>
    <row r="46" spans="1:57">
      <c r="A46" s="436"/>
      <c r="B46" s="436"/>
      <c r="C46" s="436"/>
      <c r="D46" s="436"/>
      <c r="E46" s="436"/>
      <c r="F46" s="436"/>
      <c r="G46" s="436"/>
      <c r="H46" s="436"/>
      <c r="I46" s="436"/>
      <c r="J46" s="436"/>
      <c r="K46" s="436"/>
      <c r="L46" s="436"/>
      <c r="M46" s="436"/>
      <c r="N46" s="436"/>
      <c r="O46" s="436"/>
      <c r="P46" s="436"/>
      <c r="Q46" s="436"/>
      <c r="R46" s="436"/>
      <c r="S46" s="436"/>
      <c r="T46" s="436"/>
      <c r="U46" s="436"/>
      <c r="V46" s="436"/>
      <c r="W46" s="436"/>
      <c r="X46" s="436"/>
      <c r="Y46" s="436"/>
      <c r="Z46" s="436"/>
      <c r="AA46" s="436"/>
      <c r="AB46" s="436"/>
      <c r="AC46" s="436"/>
      <c r="AD46" s="436"/>
      <c r="AE46" s="436"/>
      <c r="AF46" s="436"/>
      <c r="AG46" s="436"/>
      <c r="AH46" s="436"/>
      <c r="AI46" s="436"/>
      <c r="AJ46" s="436"/>
      <c r="AK46" s="436"/>
      <c r="AL46" s="436"/>
      <c r="AM46" s="436"/>
      <c r="AN46" s="436"/>
      <c r="AO46" s="436"/>
      <c r="AP46" s="436"/>
      <c r="AQ46" s="436"/>
      <c r="AR46" s="436"/>
      <c r="AS46" s="436"/>
      <c r="AT46" s="436"/>
      <c r="AU46" s="436"/>
      <c r="AV46" s="436"/>
      <c r="AW46" s="436"/>
      <c r="AX46" s="436"/>
      <c r="AY46" s="436"/>
      <c r="AZ46" s="436"/>
      <c r="BA46" s="436"/>
      <c r="BB46" s="436"/>
      <c r="BC46" s="436"/>
      <c r="BD46" s="436"/>
      <c r="BE46" s="436"/>
    </row>
    <row r="47" spans="1:57">
      <c r="A47" s="436"/>
      <c r="B47" s="436"/>
      <c r="C47" s="436"/>
      <c r="D47" s="436"/>
      <c r="E47" s="436"/>
      <c r="F47" s="436"/>
      <c r="G47" s="436"/>
      <c r="H47" s="436"/>
      <c r="I47" s="436"/>
      <c r="J47" s="436"/>
      <c r="K47" s="436"/>
      <c r="L47" s="436"/>
      <c r="M47" s="436"/>
      <c r="N47" s="436"/>
      <c r="O47" s="436"/>
      <c r="P47" s="436"/>
      <c r="Q47" s="436"/>
      <c r="R47" s="436"/>
      <c r="S47" s="436"/>
      <c r="T47" s="436"/>
      <c r="U47" s="436"/>
      <c r="V47" s="436"/>
      <c r="W47" s="436"/>
      <c r="X47" s="436"/>
      <c r="Y47" s="436"/>
      <c r="Z47" s="436"/>
      <c r="AA47" s="436"/>
      <c r="AB47" s="436"/>
      <c r="AC47" s="436"/>
      <c r="AD47" s="436"/>
      <c r="AE47" s="436"/>
      <c r="AF47" s="436"/>
      <c r="AG47" s="436"/>
      <c r="AH47" s="436"/>
      <c r="AI47" s="436"/>
      <c r="AJ47" s="436"/>
      <c r="AK47" s="436"/>
      <c r="AL47" s="436"/>
      <c r="AM47" s="436"/>
      <c r="AN47" s="436"/>
      <c r="AO47" s="436"/>
      <c r="AP47" s="436"/>
      <c r="AQ47" s="436"/>
      <c r="AR47" s="436"/>
      <c r="AS47" s="436"/>
      <c r="AT47" s="436"/>
      <c r="AU47" s="436"/>
      <c r="AV47" s="436"/>
      <c r="AW47" s="436"/>
      <c r="AX47" s="436"/>
      <c r="AY47" s="436"/>
      <c r="AZ47" s="436"/>
      <c r="BA47" s="436"/>
      <c r="BB47" s="436"/>
      <c r="BC47" s="436"/>
      <c r="BD47" s="436"/>
      <c r="BE47" s="436"/>
    </row>
    <row r="48" spans="1:57">
      <c r="A48" s="436"/>
      <c r="B48" s="436"/>
      <c r="C48" s="436"/>
      <c r="D48" s="436"/>
      <c r="E48" s="436"/>
      <c r="F48" s="436"/>
      <c r="G48" s="436"/>
      <c r="H48" s="436"/>
      <c r="I48" s="436"/>
      <c r="J48" s="436"/>
      <c r="K48" s="436"/>
      <c r="L48" s="436"/>
      <c r="M48" s="436"/>
      <c r="N48" s="436"/>
      <c r="O48" s="436"/>
      <c r="P48" s="436"/>
      <c r="Q48" s="436"/>
      <c r="R48" s="436"/>
      <c r="S48" s="436"/>
      <c r="T48" s="436"/>
      <c r="U48" s="436"/>
      <c r="V48" s="436"/>
      <c r="W48" s="436"/>
      <c r="X48" s="436"/>
      <c r="Y48" s="436"/>
      <c r="Z48" s="436"/>
      <c r="AA48" s="436"/>
      <c r="AB48" s="436"/>
      <c r="AC48" s="436"/>
      <c r="AD48" s="436"/>
      <c r="AE48" s="436"/>
      <c r="AF48" s="436"/>
      <c r="AG48" s="436"/>
      <c r="AH48" s="436"/>
      <c r="AI48" s="436"/>
      <c r="AJ48" s="436"/>
      <c r="AK48" s="436"/>
      <c r="AL48" s="436"/>
      <c r="AM48" s="436"/>
      <c r="AN48" s="436"/>
      <c r="AO48" s="436"/>
      <c r="AP48" s="436"/>
      <c r="AQ48" s="436"/>
      <c r="AR48" s="436"/>
      <c r="AS48" s="436"/>
      <c r="AT48" s="436"/>
      <c r="AU48" s="436"/>
      <c r="AV48" s="436"/>
      <c r="AW48" s="436"/>
      <c r="AX48" s="436"/>
      <c r="AY48" s="436"/>
      <c r="AZ48" s="436"/>
      <c r="BA48" s="436"/>
      <c r="BB48" s="436"/>
      <c r="BC48" s="436"/>
      <c r="BD48" s="436"/>
      <c r="BE48" s="436"/>
    </row>
    <row r="49" spans="1:57">
      <c r="A49" s="436"/>
      <c r="B49" s="436"/>
      <c r="C49" s="436"/>
      <c r="D49" s="436"/>
      <c r="E49" s="436"/>
      <c r="F49" s="436"/>
      <c r="G49" s="436"/>
      <c r="H49" s="436"/>
      <c r="I49" s="436"/>
      <c r="J49" s="436"/>
      <c r="K49" s="436"/>
      <c r="L49" s="436"/>
      <c r="M49" s="436"/>
      <c r="N49" s="436"/>
      <c r="O49" s="436"/>
      <c r="P49" s="436"/>
      <c r="Q49" s="436"/>
      <c r="R49" s="436"/>
      <c r="S49" s="436"/>
      <c r="T49" s="436"/>
      <c r="U49" s="436"/>
      <c r="V49" s="436"/>
      <c r="W49" s="436"/>
      <c r="X49" s="436"/>
      <c r="Y49" s="436"/>
      <c r="Z49" s="436"/>
      <c r="AA49" s="436"/>
      <c r="AB49" s="436"/>
      <c r="AC49" s="436"/>
      <c r="AD49" s="436"/>
      <c r="AE49" s="436"/>
      <c r="AF49" s="436"/>
      <c r="AG49" s="436"/>
      <c r="AH49" s="436"/>
      <c r="AI49" s="436"/>
      <c r="AJ49" s="436"/>
      <c r="AK49" s="436"/>
      <c r="AL49" s="436"/>
      <c r="AM49" s="436"/>
      <c r="AN49" s="436"/>
      <c r="AO49" s="436"/>
      <c r="AP49" s="436"/>
      <c r="AQ49" s="436"/>
      <c r="AR49" s="436"/>
      <c r="AS49" s="436"/>
      <c r="AT49" s="436"/>
      <c r="AU49" s="436"/>
      <c r="AV49" s="436"/>
      <c r="AW49" s="436"/>
      <c r="AX49" s="436"/>
      <c r="AY49" s="436"/>
      <c r="AZ49" s="436"/>
      <c r="BA49" s="436"/>
      <c r="BB49" s="436"/>
      <c r="BC49" s="436"/>
      <c r="BD49" s="436"/>
      <c r="BE49" s="436"/>
    </row>
    <row r="50" spans="1:57">
      <c r="A50" s="436"/>
      <c r="B50" s="436"/>
      <c r="C50" s="436"/>
      <c r="D50" s="436"/>
      <c r="E50" s="436"/>
      <c r="F50" s="436"/>
      <c r="G50" s="436"/>
      <c r="H50" s="436"/>
      <c r="I50" s="436"/>
      <c r="J50" s="436"/>
      <c r="K50" s="436"/>
      <c r="L50" s="436"/>
      <c r="M50" s="436"/>
      <c r="N50" s="436"/>
      <c r="O50" s="436"/>
      <c r="P50" s="436"/>
      <c r="Q50" s="436"/>
      <c r="R50" s="436"/>
      <c r="S50" s="436"/>
      <c r="T50" s="436"/>
      <c r="U50" s="436"/>
      <c r="V50" s="436"/>
      <c r="W50" s="436"/>
      <c r="X50" s="436"/>
      <c r="Y50" s="436"/>
      <c r="Z50" s="436"/>
      <c r="AA50" s="436"/>
      <c r="AB50" s="436"/>
      <c r="AC50" s="436"/>
      <c r="AD50" s="436"/>
      <c r="AE50" s="436"/>
      <c r="AF50" s="436"/>
      <c r="AG50" s="436"/>
      <c r="AH50" s="436"/>
      <c r="AI50" s="436"/>
      <c r="AJ50" s="436"/>
      <c r="AK50" s="436"/>
      <c r="AL50" s="436"/>
      <c r="AM50" s="436"/>
      <c r="AN50" s="436"/>
      <c r="AO50" s="436"/>
      <c r="AP50" s="436"/>
      <c r="AQ50" s="436"/>
      <c r="AR50" s="436"/>
      <c r="AS50" s="436"/>
      <c r="AT50" s="436"/>
      <c r="AU50" s="436"/>
      <c r="AV50" s="436"/>
      <c r="AW50" s="436"/>
      <c r="AX50" s="436"/>
      <c r="AY50" s="436"/>
      <c r="AZ50" s="436"/>
      <c r="BA50" s="436"/>
      <c r="BB50" s="436"/>
      <c r="BC50" s="436"/>
      <c r="BD50" s="436"/>
      <c r="BE50" s="436"/>
    </row>
    <row r="51" spans="1:57">
      <c r="A51" s="436"/>
      <c r="B51" s="436"/>
      <c r="C51" s="436"/>
      <c r="D51" s="436"/>
      <c r="E51" s="436"/>
      <c r="F51" s="436"/>
      <c r="G51" s="436"/>
      <c r="H51" s="436"/>
      <c r="I51" s="436"/>
      <c r="J51" s="436"/>
      <c r="K51" s="436"/>
      <c r="L51" s="436"/>
      <c r="M51" s="436"/>
      <c r="N51" s="436"/>
      <c r="O51" s="436"/>
      <c r="P51" s="436"/>
      <c r="Q51" s="436"/>
      <c r="R51" s="436"/>
      <c r="S51" s="436"/>
      <c r="T51" s="436"/>
      <c r="U51" s="436"/>
      <c r="V51" s="436"/>
      <c r="W51" s="436"/>
      <c r="X51" s="436"/>
      <c r="Y51" s="436"/>
      <c r="Z51" s="436"/>
      <c r="AA51" s="436"/>
      <c r="AB51" s="436"/>
      <c r="AC51" s="436"/>
      <c r="AD51" s="436"/>
      <c r="AE51" s="436"/>
      <c r="AF51" s="436"/>
      <c r="AG51" s="436"/>
      <c r="AH51" s="436"/>
      <c r="AI51" s="436"/>
      <c r="AJ51" s="436"/>
      <c r="AK51" s="436"/>
      <c r="AL51" s="436"/>
      <c r="AM51" s="436"/>
      <c r="AN51" s="436"/>
      <c r="AO51" s="436"/>
      <c r="AP51" s="436"/>
      <c r="AQ51" s="436"/>
      <c r="AR51" s="436"/>
      <c r="AS51" s="436"/>
      <c r="AT51" s="436"/>
      <c r="AU51" s="436"/>
      <c r="AV51" s="436"/>
      <c r="AW51" s="436"/>
      <c r="AX51" s="436"/>
      <c r="AY51" s="436"/>
      <c r="AZ51" s="436"/>
      <c r="BA51" s="436"/>
      <c r="BB51" s="436"/>
      <c r="BC51" s="436"/>
      <c r="BD51" s="436"/>
      <c r="BE51" s="436"/>
    </row>
    <row r="52" spans="1:57">
      <c r="A52" s="436"/>
      <c r="B52" s="436"/>
      <c r="C52" s="436"/>
      <c r="D52" s="436"/>
      <c r="E52" s="436"/>
      <c r="F52" s="436"/>
      <c r="G52" s="436"/>
      <c r="H52" s="436"/>
      <c r="I52" s="436"/>
      <c r="J52" s="436"/>
      <c r="K52" s="436"/>
      <c r="L52" s="436"/>
      <c r="M52" s="436"/>
      <c r="N52" s="436"/>
      <c r="O52" s="436"/>
      <c r="P52" s="436"/>
      <c r="Q52" s="436"/>
      <c r="R52" s="436"/>
      <c r="S52" s="436"/>
      <c r="T52" s="436"/>
      <c r="U52" s="436"/>
      <c r="V52" s="436"/>
      <c r="W52" s="436"/>
      <c r="X52" s="436"/>
      <c r="Y52" s="436"/>
      <c r="Z52" s="436"/>
      <c r="AA52" s="436"/>
      <c r="AB52" s="436"/>
      <c r="AC52" s="436"/>
      <c r="AD52" s="436"/>
      <c r="AE52" s="436"/>
      <c r="AF52" s="436"/>
      <c r="AG52" s="436"/>
      <c r="AH52" s="436"/>
      <c r="AI52" s="436"/>
      <c r="AJ52" s="436"/>
      <c r="AK52" s="436"/>
      <c r="AL52" s="436"/>
      <c r="AM52" s="436"/>
      <c r="AN52" s="436"/>
      <c r="AO52" s="436"/>
      <c r="AP52" s="436"/>
      <c r="AQ52" s="436"/>
      <c r="AR52" s="436"/>
      <c r="AS52" s="436"/>
      <c r="AT52" s="436"/>
      <c r="AU52" s="436"/>
      <c r="AV52" s="436"/>
      <c r="AW52" s="436"/>
      <c r="AX52" s="436"/>
      <c r="AY52" s="436"/>
      <c r="AZ52" s="436"/>
      <c r="BA52" s="436"/>
      <c r="BB52" s="436"/>
      <c r="BC52" s="436"/>
      <c r="BD52" s="436"/>
      <c r="BE52" s="436"/>
    </row>
    <row r="53" spans="1:57">
      <c r="A53" s="436"/>
      <c r="B53" s="436"/>
      <c r="C53" s="436"/>
      <c r="D53" s="436"/>
      <c r="E53" s="436"/>
      <c r="F53" s="436"/>
      <c r="G53" s="436"/>
      <c r="H53" s="436"/>
      <c r="I53" s="436"/>
      <c r="J53" s="436"/>
      <c r="K53" s="436"/>
      <c r="L53" s="436"/>
      <c r="M53" s="436"/>
      <c r="N53" s="436"/>
      <c r="O53" s="436"/>
      <c r="P53" s="436"/>
      <c r="Q53" s="436"/>
      <c r="R53" s="436"/>
      <c r="S53" s="436"/>
      <c r="T53" s="436"/>
      <c r="U53" s="436"/>
      <c r="V53" s="436"/>
      <c r="W53" s="436"/>
      <c r="X53" s="436"/>
      <c r="Y53" s="436"/>
      <c r="Z53" s="436"/>
      <c r="AA53" s="436"/>
      <c r="AB53" s="436"/>
      <c r="AC53" s="436"/>
      <c r="AD53" s="436"/>
      <c r="AE53" s="436"/>
      <c r="AF53" s="436"/>
      <c r="AG53" s="436"/>
      <c r="AH53" s="436"/>
      <c r="AI53" s="436"/>
      <c r="AJ53" s="436"/>
      <c r="AK53" s="436"/>
      <c r="AL53" s="436"/>
      <c r="AM53" s="436"/>
      <c r="AN53" s="436"/>
      <c r="AO53" s="436"/>
      <c r="AP53" s="436"/>
      <c r="AQ53" s="436"/>
      <c r="AR53" s="436"/>
      <c r="AS53" s="436"/>
      <c r="AT53" s="436"/>
      <c r="AU53" s="436"/>
      <c r="AV53" s="436"/>
      <c r="AW53" s="436"/>
      <c r="AX53" s="436"/>
      <c r="AY53" s="436"/>
      <c r="AZ53" s="436"/>
      <c r="BA53" s="436"/>
      <c r="BB53" s="436"/>
      <c r="BC53" s="436"/>
      <c r="BD53" s="436"/>
      <c r="BE53" s="436"/>
    </row>
    <row r="54" spans="1:57">
      <c r="A54" s="436"/>
      <c r="B54" s="436"/>
      <c r="C54" s="436"/>
      <c r="D54" s="436"/>
      <c r="E54" s="436"/>
      <c r="F54" s="436"/>
      <c r="G54" s="436"/>
      <c r="H54" s="436"/>
      <c r="I54" s="436"/>
      <c r="J54" s="436"/>
      <c r="K54" s="436"/>
      <c r="L54" s="436"/>
      <c r="M54" s="436"/>
      <c r="N54" s="436"/>
      <c r="O54" s="436"/>
      <c r="P54" s="436"/>
      <c r="Q54" s="436"/>
      <c r="R54" s="436"/>
      <c r="S54" s="436"/>
      <c r="T54" s="436"/>
      <c r="U54" s="436"/>
      <c r="V54" s="436"/>
      <c r="W54" s="436"/>
      <c r="X54" s="436"/>
      <c r="Y54" s="436"/>
      <c r="Z54" s="436"/>
      <c r="AA54" s="436"/>
      <c r="AB54" s="436"/>
      <c r="AC54" s="436"/>
      <c r="AD54" s="436"/>
      <c r="AE54" s="436"/>
      <c r="AF54" s="436"/>
      <c r="AG54" s="436"/>
      <c r="AH54" s="436"/>
      <c r="AI54" s="436"/>
      <c r="AJ54" s="436"/>
      <c r="AK54" s="436"/>
      <c r="AL54" s="436"/>
      <c r="AM54" s="436"/>
      <c r="AN54" s="436"/>
      <c r="AO54" s="436"/>
      <c r="AP54" s="436"/>
      <c r="AQ54" s="436"/>
      <c r="AR54" s="436"/>
      <c r="AS54" s="436"/>
      <c r="AT54" s="436"/>
      <c r="AU54" s="436"/>
      <c r="AV54" s="436"/>
      <c r="AW54" s="436"/>
      <c r="AX54" s="436"/>
      <c r="AY54" s="436"/>
      <c r="AZ54" s="436"/>
      <c r="BA54" s="436"/>
      <c r="BB54" s="436"/>
      <c r="BC54" s="436"/>
      <c r="BD54" s="436"/>
      <c r="BE54" s="436"/>
    </row>
    <row r="55" spans="1:57">
      <c r="A55" s="436"/>
      <c r="B55" s="436"/>
      <c r="C55" s="436"/>
      <c r="D55" s="436"/>
      <c r="E55" s="436"/>
      <c r="F55" s="436"/>
      <c r="G55" s="436"/>
      <c r="H55" s="436"/>
      <c r="I55" s="436"/>
      <c r="J55" s="436"/>
      <c r="K55" s="436"/>
      <c r="L55" s="436"/>
      <c r="M55" s="436"/>
      <c r="N55" s="436"/>
      <c r="O55" s="436"/>
      <c r="P55" s="436"/>
      <c r="Q55" s="436"/>
      <c r="R55" s="436"/>
      <c r="S55" s="436"/>
      <c r="T55" s="436"/>
      <c r="U55" s="436"/>
      <c r="V55" s="436"/>
      <c r="W55" s="436"/>
      <c r="X55" s="436"/>
      <c r="Y55" s="436"/>
      <c r="Z55" s="436"/>
      <c r="AA55" s="436"/>
      <c r="AB55" s="436"/>
      <c r="AC55" s="436"/>
      <c r="AD55" s="436"/>
      <c r="AE55" s="436"/>
      <c r="AF55" s="436"/>
      <c r="AG55" s="436"/>
      <c r="AH55" s="436"/>
      <c r="AI55" s="436"/>
      <c r="AJ55" s="436"/>
      <c r="AK55" s="436"/>
      <c r="AL55" s="436"/>
      <c r="AM55" s="436"/>
      <c r="AN55" s="436"/>
      <c r="AO55" s="436"/>
      <c r="AP55" s="436"/>
      <c r="AQ55" s="436"/>
      <c r="AR55" s="436"/>
      <c r="AS55" s="436"/>
      <c r="AT55" s="436"/>
      <c r="AU55" s="436"/>
      <c r="AV55" s="436"/>
      <c r="AW55" s="436"/>
      <c r="AX55" s="436"/>
      <c r="AY55" s="436"/>
      <c r="AZ55" s="436"/>
      <c r="BA55" s="436"/>
      <c r="BB55" s="436"/>
      <c r="BC55" s="436"/>
      <c r="BD55" s="436"/>
      <c r="BE55" s="436"/>
    </row>
    <row r="56" spans="1:57">
      <c r="A56" s="436"/>
      <c r="B56" s="436"/>
      <c r="C56" s="436"/>
      <c r="D56" s="436"/>
      <c r="E56" s="436"/>
      <c r="F56" s="436"/>
      <c r="G56" s="436"/>
      <c r="H56" s="436"/>
      <c r="I56" s="436"/>
      <c r="J56" s="436"/>
      <c r="K56" s="436"/>
      <c r="L56" s="436"/>
      <c r="M56" s="436"/>
      <c r="N56" s="436"/>
      <c r="O56" s="436"/>
      <c r="P56" s="436"/>
      <c r="Q56" s="436"/>
      <c r="R56" s="436"/>
      <c r="S56" s="436"/>
      <c r="T56" s="436"/>
      <c r="U56" s="436"/>
      <c r="V56" s="436"/>
      <c r="W56" s="436"/>
      <c r="X56" s="436"/>
      <c r="Y56" s="436"/>
      <c r="Z56" s="436"/>
      <c r="AA56" s="436"/>
      <c r="AB56" s="436"/>
      <c r="AC56" s="436"/>
      <c r="AD56" s="436"/>
      <c r="AE56" s="436"/>
      <c r="AF56" s="436"/>
      <c r="AG56" s="436"/>
      <c r="AH56" s="436"/>
      <c r="AI56" s="436"/>
      <c r="AJ56" s="436"/>
      <c r="AK56" s="436"/>
      <c r="AL56" s="436"/>
      <c r="AM56" s="436"/>
      <c r="AN56" s="436"/>
      <c r="AO56" s="436"/>
      <c r="AP56" s="436"/>
      <c r="AQ56" s="436"/>
      <c r="AR56" s="436"/>
      <c r="AS56" s="436"/>
      <c r="AT56" s="436"/>
      <c r="AU56" s="436"/>
      <c r="AV56" s="436"/>
      <c r="AW56" s="436"/>
      <c r="AX56" s="436"/>
      <c r="AY56" s="436"/>
      <c r="AZ56" s="436"/>
      <c r="BA56" s="436"/>
      <c r="BB56" s="436"/>
      <c r="BC56" s="436"/>
      <c r="BD56" s="436"/>
      <c r="BE56" s="436"/>
    </row>
    <row r="57" spans="1:57">
      <c r="A57" s="436"/>
      <c r="B57" s="436"/>
      <c r="C57" s="436"/>
      <c r="D57" s="436"/>
      <c r="E57" s="436"/>
      <c r="F57" s="436"/>
      <c r="G57" s="436"/>
      <c r="H57" s="436"/>
      <c r="I57" s="436"/>
      <c r="J57" s="436"/>
      <c r="K57" s="436"/>
      <c r="L57" s="436"/>
      <c r="M57" s="436"/>
      <c r="N57" s="436"/>
      <c r="O57" s="436"/>
      <c r="P57" s="436"/>
      <c r="Q57" s="436"/>
      <c r="R57" s="436"/>
      <c r="S57" s="436"/>
      <c r="T57" s="436"/>
      <c r="U57" s="436"/>
      <c r="V57" s="436"/>
      <c r="W57" s="436"/>
      <c r="X57" s="436"/>
      <c r="Y57" s="436"/>
      <c r="Z57" s="436"/>
      <c r="AA57" s="436"/>
      <c r="AB57" s="436"/>
      <c r="AC57" s="436"/>
      <c r="AD57" s="436"/>
      <c r="AE57" s="436"/>
      <c r="AF57" s="436"/>
      <c r="AG57" s="436"/>
      <c r="AH57" s="436"/>
      <c r="AI57" s="436"/>
      <c r="AJ57" s="436"/>
      <c r="AK57" s="436"/>
      <c r="AL57" s="436"/>
      <c r="AM57" s="436"/>
      <c r="AN57" s="436"/>
      <c r="AO57" s="436"/>
      <c r="AP57" s="436"/>
      <c r="AQ57" s="436"/>
      <c r="AR57" s="436"/>
      <c r="AS57" s="436"/>
      <c r="AT57" s="436"/>
      <c r="AU57" s="436"/>
      <c r="AV57" s="436"/>
      <c r="AW57" s="436"/>
      <c r="AX57" s="436"/>
      <c r="AY57" s="436"/>
      <c r="AZ57" s="436"/>
      <c r="BA57" s="436"/>
      <c r="BB57" s="436"/>
      <c r="BC57" s="436"/>
      <c r="BD57" s="436"/>
      <c r="BE57" s="436"/>
    </row>
    <row r="58" spans="1:57">
      <c r="A58" s="436"/>
      <c r="B58" s="436"/>
      <c r="C58" s="436"/>
      <c r="D58" s="436"/>
      <c r="E58" s="436"/>
      <c r="F58" s="436"/>
      <c r="G58" s="436"/>
      <c r="H58" s="436"/>
      <c r="I58" s="436"/>
      <c r="J58" s="436"/>
      <c r="K58" s="436"/>
      <c r="L58" s="436"/>
      <c r="M58" s="436"/>
      <c r="N58" s="436"/>
      <c r="O58" s="436"/>
      <c r="P58" s="436"/>
      <c r="Q58" s="436"/>
      <c r="R58" s="436"/>
      <c r="S58" s="436"/>
      <c r="T58" s="436"/>
      <c r="U58" s="436"/>
      <c r="V58" s="436"/>
      <c r="W58" s="436"/>
      <c r="X58" s="436"/>
      <c r="Y58" s="436"/>
      <c r="Z58" s="436"/>
      <c r="AA58" s="436"/>
      <c r="AB58" s="436"/>
      <c r="AC58" s="436"/>
      <c r="AD58" s="436"/>
      <c r="AE58" s="436"/>
      <c r="AF58" s="436"/>
      <c r="AG58" s="436"/>
      <c r="AH58" s="436"/>
      <c r="AI58" s="436"/>
      <c r="AJ58" s="436"/>
      <c r="AK58" s="436"/>
      <c r="AL58" s="436"/>
      <c r="AM58" s="436"/>
      <c r="AN58" s="436"/>
      <c r="AO58" s="436"/>
      <c r="AP58" s="436"/>
      <c r="AQ58" s="436"/>
      <c r="AR58" s="436"/>
      <c r="AS58" s="436"/>
      <c r="AT58" s="436"/>
      <c r="AU58" s="436"/>
      <c r="AV58" s="436"/>
      <c r="AW58" s="436"/>
      <c r="AX58" s="436"/>
      <c r="AY58" s="436"/>
      <c r="AZ58" s="436"/>
      <c r="BA58" s="436"/>
      <c r="BB58" s="436"/>
      <c r="BC58" s="436"/>
      <c r="BD58" s="436"/>
      <c r="BE58" s="436"/>
    </row>
    <row r="59" spans="1:57">
      <c r="A59" s="436"/>
      <c r="B59" s="436"/>
      <c r="C59" s="436"/>
      <c r="D59" s="436"/>
      <c r="E59" s="436"/>
      <c r="F59" s="436"/>
      <c r="G59" s="436"/>
      <c r="H59" s="436"/>
      <c r="I59" s="436"/>
      <c r="J59" s="436"/>
      <c r="K59" s="436"/>
      <c r="L59" s="436"/>
      <c r="M59" s="436"/>
      <c r="N59" s="436"/>
      <c r="O59" s="436"/>
      <c r="P59" s="436"/>
      <c r="Q59" s="436"/>
      <c r="R59" s="436"/>
      <c r="S59" s="436"/>
      <c r="T59" s="436"/>
      <c r="U59" s="436"/>
      <c r="V59" s="436"/>
      <c r="W59" s="436"/>
      <c r="X59" s="436"/>
      <c r="Y59" s="436"/>
      <c r="Z59" s="436"/>
      <c r="AA59" s="436"/>
      <c r="AB59" s="436"/>
      <c r="AC59" s="436"/>
      <c r="AD59" s="436"/>
      <c r="AE59" s="436"/>
      <c r="AF59" s="436"/>
      <c r="AG59" s="436"/>
      <c r="AH59" s="436"/>
      <c r="AI59" s="436"/>
      <c r="AJ59" s="436"/>
      <c r="AK59" s="436"/>
      <c r="AL59" s="436"/>
      <c r="AM59" s="436"/>
      <c r="AN59" s="436"/>
      <c r="AO59" s="436"/>
      <c r="AP59" s="436"/>
      <c r="AQ59" s="436"/>
      <c r="AR59" s="436"/>
      <c r="AS59" s="436"/>
      <c r="AT59" s="436"/>
      <c r="AU59" s="436"/>
      <c r="AV59" s="436"/>
      <c r="AW59" s="436"/>
      <c r="AX59" s="436"/>
      <c r="AY59" s="436"/>
      <c r="AZ59" s="436"/>
      <c r="BA59" s="436"/>
      <c r="BB59" s="436"/>
      <c r="BC59" s="436"/>
      <c r="BD59" s="436"/>
      <c r="BE59" s="436"/>
    </row>
    <row r="60" spans="1:57">
      <c r="A60" s="436"/>
      <c r="B60" s="436"/>
      <c r="C60" s="436"/>
      <c r="D60" s="436"/>
      <c r="E60" s="436"/>
      <c r="F60" s="436"/>
      <c r="G60" s="436"/>
      <c r="H60" s="436"/>
      <c r="I60" s="436"/>
      <c r="J60" s="436"/>
      <c r="K60" s="436"/>
      <c r="L60" s="436"/>
      <c r="M60" s="436"/>
      <c r="N60" s="436"/>
      <c r="O60" s="436"/>
      <c r="P60" s="436"/>
      <c r="Q60" s="436"/>
      <c r="R60" s="436"/>
      <c r="S60" s="436"/>
      <c r="T60" s="436"/>
      <c r="U60" s="436"/>
      <c r="V60" s="436"/>
      <c r="W60" s="436"/>
      <c r="X60" s="436"/>
      <c r="Y60" s="436"/>
      <c r="Z60" s="436"/>
      <c r="AA60" s="436"/>
      <c r="AB60" s="436"/>
      <c r="AC60" s="436"/>
      <c r="AD60" s="436"/>
      <c r="AE60" s="436"/>
      <c r="AF60" s="436"/>
      <c r="AG60" s="436"/>
      <c r="AH60" s="436"/>
      <c r="AI60" s="436"/>
      <c r="AJ60" s="436"/>
      <c r="AK60" s="436"/>
      <c r="AL60" s="436"/>
      <c r="AM60" s="436"/>
      <c r="AN60" s="436"/>
      <c r="AO60" s="436"/>
      <c r="AP60" s="436"/>
      <c r="AQ60" s="436"/>
      <c r="AR60" s="436"/>
      <c r="AS60" s="436"/>
      <c r="AT60" s="436"/>
      <c r="AU60" s="436"/>
      <c r="AV60" s="436"/>
      <c r="AW60" s="436"/>
      <c r="AX60" s="436"/>
      <c r="AY60" s="436"/>
      <c r="AZ60" s="436"/>
      <c r="BA60" s="436"/>
      <c r="BB60" s="436"/>
      <c r="BC60" s="436"/>
      <c r="BD60" s="436"/>
      <c r="BE60" s="436"/>
    </row>
    <row r="61" spans="1:57">
      <c r="A61" s="436"/>
      <c r="B61" s="436"/>
      <c r="C61" s="436"/>
      <c r="D61" s="436"/>
      <c r="E61" s="436"/>
      <c r="F61" s="436"/>
      <c r="G61" s="436"/>
      <c r="H61" s="436"/>
      <c r="I61" s="436"/>
      <c r="J61" s="436"/>
      <c r="K61" s="436"/>
      <c r="L61" s="436"/>
      <c r="M61" s="436"/>
      <c r="N61" s="436"/>
      <c r="O61" s="436"/>
      <c r="P61" s="436"/>
      <c r="Q61" s="436"/>
      <c r="R61" s="436"/>
      <c r="S61" s="436"/>
      <c r="T61" s="436"/>
      <c r="U61" s="436"/>
      <c r="V61" s="436"/>
      <c r="W61" s="436"/>
      <c r="X61" s="436"/>
      <c r="Y61" s="436"/>
      <c r="Z61" s="436"/>
      <c r="AA61" s="436"/>
      <c r="AB61" s="436"/>
      <c r="AC61" s="436"/>
      <c r="AD61" s="436"/>
      <c r="AE61" s="436"/>
      <c r="AF61" s="436"/>
      <c r="AG61" s="436"/>
      <c r="AH61" s="436"/>
      <c r="AI61" s="436"/>
      <c r="AJ61" s="436"/>
      <c r="AK61" s="436"/>
      <c r="AL61" s="436"/>
      <c r="AM61" s="436"/>
      <c r="AN61" s="436"/>
      <c r="AO61" s="436"/>
      <c r="AP61" s="436"/>
      <c r="AQ61" s="436"/>
      <c r="AR61" s="436"/>
      <c r="AS61" s="436"/>
      <c r="AT61" s="436"/>
      <c r="AU61" s="436"/>
      <c r="AV61" s="436"/>
      <c r="AW61" s="436"/>
      <c r="AX61" s="436"/>
      <c r="AY61" s="436"/>
      <c r="AZ61" s="436"/>
      <c r="BA61" s="436"/>
      <c r="BB61" s="436"/>
      <c r="BC61" s="436"/>
      <c r="BD61" s="436"/>
      <c r="BE61" s="436"/>
    </row>
    <row r="62" spans="1:57">
      <c r="A62" s="436"/>
      <c r="B62" s="436"/>
      <c r="C62" s="436"/>
      <c r="D62" s="436"/>
      <c r="E62" s="436"/>
      <c r="F62" s="436"/>
      <c r="G62" s="436"/>
      <c r="H62" s="436"/>
      <c r="I62" s="436"/>
      <c r="J62" s="436"/>
      <c r="K62" s="436"/>
      <c r="L62" s="436"/>
      <c r="M62" s="436"/>
      <c r="N62" s="436"/>
      <c r="O62" s="436"/>
      <c r="P62" s="436"/>
      <c r="Q62" s="436"/>
      <c r="R62" s="436"/>
      <c r="S62" s="436"/>
      <c r="T62" s="436"/>
      <c r="U62" s="436"/>
      <c r="V62" s="436"/>
      <c r="W62" s="436"/>
      <c r="X62" s="436"/>
      <c r="Y62" s="436"/>
      <c r="Z62" s="436"/>
      <c r="AA62" s="436"/>
      <c r="AB62" s="436"/>
      <c r="AC62" s="436"/>
      <c r="AD62" s="436"/>
      <c r="AE62" s="436"/>
      <c r="AF62" s="436"/>
      <c r="AG62" s="436"/>
      <c r="AH62" s="436"/>
      <c r="AI62" s="436"/>
      <c r="AJ62" s="436"/>
      <c r="AK62" s="436"/>
      <c r="AL62" s="436"/>
      <c r="AM62" s="436"/>
      <c r="AN62" s="436"/>
      <c r="AO62" s="436"/>
      <c r="AP62" s="436"/>
      <c r="AQ62" s="436"/>
      <c r="AR62" s="436"/>
      <c r="AS62" s="436"/>
      <c r="AT62" s="436"/>
      <c r="AU62" s="436"/>
      <c r="AV62" s="436"/>
      <c r="AW62" s="436"/>
      <c r="AX62" s="436"/>
      <c r="AY62" s="436"/>
      <c r="AZ62" s="436"/>
      <c r="BA62" s="436"/>
      <c r="BB62" s="436"/>
      <c r="BC62" s="436"/>
      <c r="BD62" s="436"/>
      <c r="BE62" s="436"/>
    </row>
    <row r="63" spans="1:57">
      <c r="A63" s="436"/>
      <c r="B63" s="436"/>
      <c r="C63" s="436"/>
      <c r="D63" s="436"/>
      <c r="E63" s="436"/>
      <c r="F63" s="436"/>
      <c r="G63" s="436"/>
      <c r="H63" s="436"/>
      <c r="I63" s="436"/>
      <c r="J63" s="436"/>
      <c r="K63" s="436"/>
      <c r="L63" s="436"/>
      <c r="M63" s="436"/>
      <c r="N63" s="436"/>
      <c r="O63" s="436"/>
      <c r="P63" s="436"/>
      <c r="Q63" s="436"/>
      <c r="R63" s="436"/>
      <c r="S63" s="436"/>
      <c r="T63" s="436"/>
      <c r="U63" s="436"/>
      <c r="V63" s="436"/>
      <c r="W63" s="436"/>
      <c r="X63" s="436"/>
      <c r="Y63" s="436"/>
      <c r="Z63" s="436"/>
      <c r="AA63" s="436"/>
      <c r="AB63" s="436"/>
      <c r="AC63" s="436"/>
      <c r="AD63" s="436"/>
      <c r="AE63" s="436"/>
      <c r="AF63" s="436"/>
      <c r="AG63" s="436"/>
      <c r="AH63" s="436"/>
      <c r="AI63" s="436"/>
      <c r="AJ63" s="436"/>
      <c r="AK63" s="436"/>
      <c r="AL63" s="436"/>
      <c r="AM63" s="436"/>
      <c r="AN63" s="436"/>
      <c r="AO63" s="436"/>
      <c r="AP63" s="436"/>
      <c r="AQ63" s="436"/>
      <c r="AR63" s="436"/>
      <c r="AS63" s="436"/>
      <c r="AT63" s="436"/>
      <c r="AU63" s="436"/>
      <c r="AV63" s="436"/>
      <c r="AW63" s="436"/>
      <c r="AX63" s="436"/>
      <c r="AY63" s="436"/>
      <c r="AZ63" s="436"/>
      <c r="BA63" s="436"/>
      <c r="BB63" s="436"/>
      <c r="BC63" s="436"/>
      <c r="BD63" s="436"/>
      <c r="BE63" s="436"/>
    </row>
    <row r="64" spans="1:57">
      <c r="A64" s="436"/>
      <c r="B64" s="436"/>
      <c r="C64" s="436"/>
      <c r="D64" s="436"/>
      <c r="E64" s="436"/>
      <c r="F64" s="436"/>
      <c r="G64" s="436"/>
      <c r="H64" s="436"/>
      <c r="I64" s="436"/>
      <c r="J64" s="436"/>
      <c r="K64" s="436"/>
      <c r="L64" s="436"/>
      <c r="M64" s="436"/>
      <c r="N64" s="436"/>
      <c r="O64" s="436"/>
      <c r="P64" s="436"/>
      <c r="Q64" s="436"/>
      <c r="R64" s="436"/>
      <c r="S64" s="436"/>
      <c r="T64" s="436"/>
      <c r="U64" s="436"/>
      <c r="V64" s="436"/>
      <c r="W64" s="436"/>
      <c r="X64" s="436"/>
      <c r="Y64" s="436"/>
      <c r="Z64" s="436"/>
      <c r="AA64" s="436"/>
      <c r="AB64" s="436"/>
      <c r="AC64" s="436"/>
      <c r="AD64" s="436"/>
      <c r="AE64" s="436"/>
      <c r="AF64" s="436"/>
      <c r="AG64" s="436"/>
      <c r="AH64" s="436"/>
      <c r="AI64" s="436"/>
      <c r="AJ64" s="436"/>
      <c r="AK64" s="436"/>
      <c r="AL64" s="436"/>
      <c r="AM64" s="436"/>
      <c r="AN64" s="436"/>
      <c r="AO64" s="436"/>
      <c r="AP64" s="436"/>
      <c r="AQ64" s="436"/>
      <c r="AR64" s="436"/>
      <c r="AS64" s="436"/>
      <c r="AT64" s="436"/>
      <c r="AU64" s="436"/>
      <c r="AV64" s="436"/>
      <c r="AW64" s="436"/>
      <c r="AX64" s="436"/>
      <c r="AY64" s="436"/>
      <c r="AZ64" s="436"/>
      <c r="BA64" s="436"/>
      <c r="BB64" s="436"/>
      <c r="BC64" s="436"/>
      <c r="BD64" s="436"/>
      <c r="BE64" s="436"/>
    </row>
    <row r="65" spans="1:57">
      <c r="A65" s="436"/>
      <c r="B65" s="436"/>
      <c r="C65" s="436"/>
      <c r="D65" s="436"/>
      <c r="E65" s="436"/>
      <c r="F65" s="436"/>
      <c r="G65" s="436"/>
      <c r="H65" s="436"/>
      <c r="I65" s="436"/>
      <c r="J65" s="436"/>
      <c r="K65" s="436"/>
      <c r="L65" s="436"/>
      <c r="M65" s="436"/>
      <c r="N65" s="436"/>
      <c r="O65" s="436"/>
      <c r="P65" s="436"/>
      <c r="Q65" s="436"/>
      <c r="R65" s="436"/>
      <c r="S65" s="436"/>
      <c r="T65" s="436"/>
      <c r="U65" s="436"/>
      <c r="V65" s="436"/>
      <c r="W65" s="436"/>
      <c r="X65" s="436"/>
      <c r="Y65" s="436"/>
      <c r="Z65" s="436"/>
      <c r="AA65" s="436"/>
      <c r="AB65" s="436"/>
      <c r="AC65" s="436"/>
      <c r="AD65" s="436"/>
      <c r="AE65" s="436"/>
      <c r="AF65" s="436"/>
      <c r="AG65" s="436"/>
      <c r="AH65" s="436"/>
      <c r="AI65" s="436"/>
      <c r="AJ65" s="436"/>
      <c r="AK65" s="436"/>
      <c r="AL65" s="436"/>
      <c r="AM65" s="436"/>
      <c r="AN65" s="436"/>
      <c r="AO65" s="436"/>
      <c r="AP65" s="436"/>
      <c r="AQ65" s="436"/>
      <c r="AR65" s="436"/>
      <c r="AS65" s="436"/>
      <c r="AT65" s="436"/>
      <c r="AU65" s="436"/>
      <c r="AV65" s="436"/>
      <c r="AW65" s="436"/>
      <c r="AX65" s="436"/>
      <c r="AY65" s="436"/>
      <c r="AZ65" s="436"/>
      <c r="BA65" s="436"/>
      <c r="BB65" s="436"/>
      <c r="BC65" s="436"/>
      <c r="BD65" s="436"/>
      <c r="BE65" s="436"/>
    </row>
    <row r="66" spans="1:57">
      <c r="A66" s="436"/>
      <c r="B66" s="436"/>
      <c r="C66" s="436"/>
      <c r="D66" s="436"/>
      <c r="E66" s="436"/>
      <c r="F66" s="436"/>
      <c r="G66" s="436"/>
      <c r="H66" s="436"/>
      <c r="I66" s="436"/>
      <c r="J66" s="436"/>
      <c r="K66" s="436"/>
      <c r="L66" s="436"/>
      <c r="M66" s="436"/>
      <c r="N66" s="436"/>
      <c r="O66" s="436"/>
      <c r="P66" s="436"/>
      <c r="Q66" s="436"/>
      <c r="R66" s="436"/>
      <c r="S66" s="436"/>
      <c r="T66" s="436"/>
      <c r="U66" s="436"/>
      <c r="V66" s="436"/>
      <c r="W66" s="436"/>
      <c r="X66" s="436"/>
      <c r="Y66" s="436"/>
      <c r="Z66" s="436"/>
      <c r="AA66" s="436"/>
      <c r="AB66" s="436"/>
      <c r="AC66" s="436"/>
      <c r="AD66" s="436"/>
      <c r="AE66" s="436"/>
      <c r="AF66" s="436"/>
      <c r="AG66" s="436"/>
      <c r="AH66" s="436"/>
      <c r="AI66" s="436"/>
      <c r="AJ66" s="436"/>
      <c r="AK66" s="436"/>
      <c r="AL66" s="436"/>
      <c r="AM66" s="436"/>
      <c r="AN66" s="436"/>
      <c r="AO66" s="436"/>
      <c r="AP66" s="436"/>
      <c r="AQ66" s="436"/>
      <c r="AR66" s="436"/>
      <c r="AS66" s="436"/>
      <c r="AT66" s="436"/>
      <c r="AU66" s="436"/>
      <c r="AV66" s="436"/>
      <c r="AW66" s="436"/>
      <c r="AX66" s="436"/>
      <c r="AY66" s="436"/>
      <c r="AZ66" s="436"/>
      <c r="BA66" s="436"/>
      <c r="BB66" s="436"/>
      <c r="BC66" s="436"/>
      <c r="BD66" s="436"/>
      <c r="BE66" s="436"/>
    </row>
    <row r="67" spans="1:57">
      <c r="A67" s="436"/>
      <c r="B67" s="436"/>
      <c r="C67" s="436"/>
      <c r="D67" s="436"/>
      <c r="E67" s="436"/>
      <c r="F67" s="436"/>
      <c r="G67" s="436"/>
      <c r="H67" s="436"/>
      <c r="I67" s="436"/>
      <c r="J67" s="436"/>
      <c r="K67" s="436"/>
      <c r="L67" s="436"/>
      <c r="M67" s="436"/>
      <c r="N67" s="436"/>
      <c r="O67" s="436"/>
      <c r="P67" s="436"/>
      <c r="Q67" s="436"/>
      <c r="R67" s="436"/>
      <c r="S67" s="436"/>
      <c r="T67" s="436"/>
      <c r="U67" s="436"/>
      <c r="V67" s="436"/>
      <c r="W67" s="436"/>
      <c r="X67" s="436"/>
      <c r="Y67" s="436"/>
      <c r="Z67" s="436"/>
      <c r="AA67" s="436"/>
      <c r="AB67" s="436"/>
      <c r="AC67" s="436"/>
      <c r="AD67" s="436"/>
      <c r="AE67" s="436"/>
      <c r="AF67" s="436"/>
      <c r="AG67" s="436"/>
      <c r="AH67" s="436"/>
      <c r="AI67" s="436"/>
      <c r="AJ67" s="436"/>
      <c r="AK67" s="436"/>
      <c r="AL67" s="436"/>
      <c r="AM67" s="436"/>
      <c r="AN67" s="436"/>
      <c r="AO67" s="436"/>
      <c r="AP67" s="436"/>
      <c r="AQ67" s="436"/>
      <c r="AR67" s="436"/>
      <c r="AS67" s="436"/>
      <c r="AT67" s="436"/>
      <c r="AU67" s="436"/>
      <c r="AV67" s="436"/>
      <c r="AW67" s="436"/>
      <c r="AX67" s="436"/>
      <c r="AY67" s="436"/>
      <c r="AZ67" s="436"/>
      <c r="BA67" s="436"/>
      <c r="BB67" s="436"/>
      <c r="BC67" s="436"/>
      <c r="BD67" s="436"/>
      <c r="BE67" s="436"/>
    </row>
    <row r="68" spans="1:57">
      <c r="A68" s="436"/>
      <c r="B68" s="436"/>
      <c r="C68" s="436"/>
      <c r="D68" s="436"/>
      <c r="E68" s="436"/>
      <c r="F68" s="436"/>
      <c r="G68" s="436"/>
      <c r="H68" s="436"/>
      <c r="I68" s="436"/>
      <c r="J68" s="436"/>
      <c r="K68" s="436"/>
      <c r="L68" s="436"/>
      <c r="M68" s="436"/>
      <c r="N68" s="436"/>
      <c r="O68" s="436"/>
      <c r="P68" s="436"/>
      <c r="Q68" s="436"/>
      <c r="R68" s="436"/>
      <c r="S68" s="436"/>
      <c r="T68" s="436"/>
      <c r="U68" s="436"/>
      <c r="V68" s="436"/>
      <c r="W68" s="436"/>
      <c r="X68" s="436"/>
      <c r="Y68" s="436"/>
      <c r="Z68" s="436"/>
      <c r="AA68" s="436"/>
      <c r="AB68" s="436"/>
      <c r="AC68" s="436"/>
      <c r="AD68" s="436"/>
      <c r="AE68" s="436"/>
      <c r="AF68" s="436"/>
      <c r="AG68" s="436"/>
      <c r="AH68" s="436"/>
      <c r="AI68" s="436"/>
      <c r="AJ68" s="436"/>
      <c r="AK68" s="436"/>
      <c r="AL68" s="436"/>
      <c r="AM68" s="436"/>
      <c r="AN68" s="436"/>
      <c r="AO68" s="436"/>
      <c r="AP68" s="436"/>
      <c r="AQ68" s="436"/>
      <c r="AR68" s="436"/>
      <c r="AS68" s="436"/>
      <c r="AT68" s="436"/>
      <c r="AU68" s="436"/>
      <c r="AV68" s="436"/>
      <c r="AW68" s="436"/>
      <c r="AX68" s="436"/>
      <c r="AY68" s="436"/>
      <c r="AZ68" s="436"/>
      <c r="BA68" s="436"/>
      <c r="BB68" s="436"/>
      <c r="BC68" s="436"/>
      <c r="BD68" s="436"/>
      <c r="BE68" s="436"/>
    </row>
    <row r="69" spans="1:57">
      <c r="A69" s="436"/>
      <c r="B69" s="436"/>
      <c r="C69" s="436"/>
      <c r="D69" s="436"/>
      <c r="E69" s="436"/>
      <c r="F69" s="436"/>
      <c r="G69" s="436"/>
      <c r="H69" s="436"/>
      <c r="I69" s="436"/>
      <c r="J69" s="436"/>
      <c r="K69" s="436"/>
      <c r="L69" s="436"/>
      <c r="M69" s="436"/>
      <c r="N69" s="436"/>
      <c r="O69" s="436"/>
      <c r="P69" s="436"/>
      <c r="Q69" s="436"/>
      <c r="R69" s="436"/>
      <c r="S69" s="436"/>
      <c r="T69" s="436"/>
      <c r="U69" s="436"/>
      <c r="V69" s="436"/>
      <c r="W69" s="436"/>
      <c r="X69" s="436"/>
      <c r="Y69" s="436"/>
      <c r="Z69" s="436"/>
      <c r="AA69" s="436"/>
      <c r="AB69" s="436"/>
      <c r="AC69" s="436"/>
      <c r="AD69" s="436"/>
      <c r="AE69" s="436"/>
      <c r="AF69" s="436"/>
      <c r="AG69" s="436"/>
      <c r="AH69" s="436"/>
      <c r="AI69" s="436"/>
      <c r="AJ69" s="436"/>
      <c r="AK69" s="436"/>
      <c r="AL69" s="436"/>
      <c r="AM69" s="436"/>
      <c r="AN69" s="436"/>
      <c r="AO69" s="436"/>
      <c r="AP69" s="436"/>
      <c r="AQ69" s="436"/>
      <c r="AR69" s="436"/>
      <c r="AS69" s="436"/>
      <c r="AT69" s="436"/>
      <c r="AU69" s="436"/>
      <c r="AV69" s="436"/>
      <c r="AW69" s="436"/>
      <c r="AX69" s="436"/>
      <c r="AY69" s="436"/>
      <c r="AZ69" s="436"/>
      <c r="BA69" s="436"/>
      <c r="BB69" s="436"/>
      <c r="BC69" s="436"/>
      <c r="BD69" s="436"/>
      <c r="BE69" s="436"/>
    </row>
    <row r="70" spans="1:57">
      <c r="A70" s="436"/>
      <c r="B70" s="436"/>
      <c r="C70" s="436"/>
      <c r="D70" s="436"/>
      <c r="E70" s="436"/>
      <c r="F70" s="436"/>
      <c r="G70" s="436"/>
      <c r="H70" s="436"/>
      <c r="I70" s="436"/>
      <c r="J70" s="436"/>
      <c r="K70" s="436"/>
      <c r="L70" s="436"/>
      <c r="M70" s="436"/>
      <c r="N70" s="436"/>
      <c r="O70" s="436"/>
      <c r="P70" s="436"/>
      <c r="Q70" s="436"/>
      <c r="R70" s="436"/>
      <c r="S70" s="436"/>
      <c r="T70" s="436"/>
      <c r="U70" s="436"/>
      <c r="V70" s="436"/>
      <c r="W70" s="436"/>
      <c r="X70" s="436"/>
      <c r="Y70" s="436"/>
      <c r="Z70" s="436"/>
      <c r="AA70" s="436"/>
      <c r="AB70" s="436"/>
      <c r="AC70" s="436"/>
      <c r="AD70" s="436"/>
      <c r="AE70" s="436"/>
      <c r="AF70" s="436"/>
      <c r="AG70" s="436"/>
      <c r="AH70" s="436"/>
      <c r="AI70" s="436"/>
      <c r="AJ70" s="436"/>
      <c r="AK70" s="436"/>
      <c r="AL70" s="436"/>
      <c r="AM70" s="436"/>
      <c r="AN70" s="436"/>
      <c r="AO70" s="436"/>
      <c r="AP70" s="436"/>
      <c r="AQ70" s="436"/>
      <c r="AR70" s="436"/>
      <c r="AS70" s="436"/>
      <c r="AT70" s="436"/>
      <c r="AU70" s="436"/>
      <c r="AV70" s="436"/>
      <c r="AW70" s="436"/>
      <c r="AX70" s="436"/>
      <c r="AY70" s="436"/>
      <c r="AZ70" s="436"/>
      <c r="BA70" s="436"/>
      <c r="BB70" s="436"/>
      <c r="BC70" s="436"/>
      <c r="BD70" s="436"/>
      <c r="BE70" s="436"/>
    </row>
    <row r="71" spans="1:57">
      <c r="A71" s="436"/>
      <c r="B71" s="436"/>
      <c r="C71" s="436"/>
      <c r="D71" s="436"/>
      <c r="E71" s="436"/>
      <c r="F71" s="436"/>
      <c r="G71" s="436"/>
      <c r="H71" s="436"/>
      <c r="I71" s="436"/>
      <c r="J71" s="436"/>
      <c r="K71" s="436"/>
      <c r="L71" s="436"/>
      <c r="M71" s="436"/>
      <c r="N71" s="436"/>
      <c r="O71" s="436"/>
      <c r="P71" s="436"/>
      <c r="Q71" s="436"/>
      <c r="R71" s="436"/>
      <c r="S71" s="436"/>
      <c r="T71" s="436"/>
      <c r="U71" s="436"/>
      <c r="V71" s="436"/>
      <c r="W71" s="436"/>
      <c r="X71" s="436"/>
      <c r="Y71" s="436"/>
      <c r="Z71" s="436"/>
      <c r="AA71" s="436"/>
      <c r="AB71" s="436"/>
      <c r="AC71" s="436"/>
      <c r="AD71" s="436"/>
      <c r="AE71" s="436"/>
      <c r="AF71" s="436"/>
      <c r="AG71" s="436"/>
      <c r="AH71" s="436"/>
      <c r="AI71" s="436"/>
      <c r="AJ71" s="436"/>
      <c r="AK71" s="436"/>
      <c r="AL71" s="436"/>
      <c r="AM71" s="436"/>
      <c r="AN71" s="436"/>
      <c r="AO71" s="436"/>
      <c r="AP71" s="436"/>
      <c r="AQ71" s="436"/>
      <c r="AR71" s="436"/>
      <c r="AS71" s="436"/>
      <c r="AT71" s="436"/>
      <c r="AU71" s="436"/>
      <c r="AV71" s="436"/>
      <c r="AW71" s="436"/>
      <c r="AX71" s="436"/>
      <c r="AY71" s="436"/>
      <c r="AZ71" s="436"/>
      <c r="BA71" s="436"/>
      <c r="BB71" s="436"/>
      <c r="BC71" s="436"/>
      <c r="BD71" s="436"/>
      <c r="BE71" s="436"/>
    </row>
    <row r="72" spans="1:57">
      <c r="A72" s="436"/>
      <c r="B72" s="436"/>
      <c r="C72" s="436"/>
      <c r="D72" s="436"/>
      <c r="E72" s="436"/>
      <c r="F72" s="436"/>
      <c r="G72" s="436"/>
      <c r="H72" s="436"/>
      <c r="I72" s="436"/>
      <c r="J72" s="436"/>
      <c r="K72" s="436"/>
      <c r="L72" s="436"/>
      <c r="M72" s="436"/>
      <c r="N72" s="436"/>
      <c r="O72" s="436"/>
      <c r="P72" s="436"/>
      <c r="Q72" s="436"/>
      <c r="R72" s="436"/>
      <c r="S72" s="436"/>
      <c r="T72" s="436"/>
      <c r="U72" s="436"/>
      <c r="V72" s="436"/>
      <c r="W72" s="436"/>
      <c r="X72" s="436"/>
      <c r="Y72" s="436"/>
      <c r="Z72" s="436"/>
      <c r="AA72" s="436"/>
      <c r="AB72" s="436"/>
      <c r="AC72" s="436"/>
      <c r="AD72" s="436"/>
      <c r="AE72" s="436"/>
      <c r="AF72" s="436"/>
      <c r="AG72" s="436"/>
      <c r="AH72" s="436"/>
      <c r="AI72" s="436"/>
      <c r="AJ72" s="436"/>
      <c r="AK72" s="436"/>
      <c r="AL72" s="436"/>
      <c r="AM72" s="436"/>
      <c r="AN72" s="436"/>
      <c r="AO72" s="436"/>
      <c r="AP72" s="436"/>
      <c r="AQ72" s="436"/>
      <c r="AR72" s="436"/>
      <c r="AS72" s="436"/>
      <c r="AT72" s="436"/>
      <c r="AU72" s="436"/>
      <c r="AV72" s="436"/>
      <c r="AW72" s="436"/>
      <c r="AX72" s="436"/>
      <c r="AY72" s="436"/>
      <c r="AZ72" s="436"/>
      <c r="BA72" s="436"/>
      <c r="BB72" s="436"/>
      <c r="BC72" s="436"/>
      <c r="BD72" s="436"/>
      <c r="BE72" s="436"/>
    </row>
    <row r="73" spans="1:57">
      <c r="A73" s="436"/>
      <c r="B73" s="436"/>
      <c r="C73" s="436"/>
      <c r="D73" s="436"/>
      <c r="E73" s="436"/>
      <c r="F73" s="436"/>
      <c r="G73" s="436"/>
      <c r="H73" s="436"/>
      <c r="I73" s="436"/>
      <c r="J73" s="436"/>
      <c r="K73" s="436"/>
      <c r="L73" s="436"/>
      <c r="M73" s="436"/>
      <c r="N73" s="436"/>
      <c r="O73" s="436"/>
      <c r="P73" s="436"/>
      <c r="Q73" s="436"/>
      <c r="R73" s="436"/>
      <c r="S73" s="436"/>
      <c r="T73" s="436"/>
      <c r="U73" s="436"/>
      <c r="V73" s="436"/>
      <c r="W73" s="436"/>
      <c r="X73" s="436"/>
      <c r="Y73" s="436"/>
      <c r="Z73" s="436"/>
      <c r="AA73" s="436"/>
      <c r="AB73" s="436"/>
      <c r="AC73" s="436"/>
      <c r="AD73" s="436"/>
      <c r="AE73" s="436"/>
      <c r="AF73" s="436"/>
      <c r="AG73" s="436"/>
      <c r="AH73" s="436"/>
      <c r="AI73" s="436"/>
      <c r="AJ73" s="436"/>
      <c r="AK73" s="436"/>
      <c r="AL73" s="436"/>
      <c r="AM73" s="436"/>
      <c r="AN73" s="436"/>
      <c r="AO73" s="436"/>
      <c r="AP73" s="436"/>
      <c r="AQ73" s="436"/>
      <c r="AR73" s="436"/>
      <c r="AS73" s="436"/>
      <c r="AT73" s="436"/>
      <c r="AU73" s="436"/>
      <c r="AV73" s="436"/>
      <c r="AW73" s="436"/>
      <c r="AX73" s="436"/>
      <c r="AY73" s="436"/>
      <c r="AZ73" s="436"/>
      <c r="BA73" s="436"/>
      <c r="BB73" s="436"/>
      <c r="BC73" s="436"/>
      <c r="BD73" s="436"/>
      <c r="BE73" s="436"/>
    </row>
    <row r="74" spans="1:57">
      <c r="A74" s="436"/>
      <c r="B74" s="436"/>
      <c r="C74" s="436"/>
      <c r="D74" s="436"/>
      <c r="E74" s="436"/>
      <c r="F74" s="436"/>
      <c r="G74" s="436"/>
      <c r="H74" s="436"/>
      <c r="I74" s="436"/>
      <c r="J74" s="436"/>
      <c r="K74" s="436"/>
      <c r="L74" s="436"/>
      <c r="M74" s="436"/>
      <c r="N74" s="436"/>
      <c r="O74" s="436"/>
      <c r="P74" s="436"/>
      <c r="Q74" s="436"/>
      <c r="R74" s="436"/>
      <c r="S74" s="436"/>
      <c r="T74" s="436"/>
      <c r="U74" s="436"/>
      <c r="V74" s="436"/>
      <c r="W74" s="436"/>
      <c r="X74" s="436"/>
      <c r="Y74" s="436"/>
      <c r="Z74" s="436"/>
      <c r="AA74" s="436"/>
      <c r="AB74" s="436"/>
      <c r="AC74" s="436"/>
      <c r="AD74" s="436"/>
      <c r="AE74" s="436"/>
      <c r="AF74" s="436"/>
      <c r="AG74" s="436"/>
      <c r="AH74" s="436"/>
      <c r="AI74" s="436"/>
      <c r="AJ74" s="436"/>
      <c r="AK74" s="436"/>
      <c r="AL74" s="436"/>
      <c r="AM74" s="436"/>
      <c r="AN74" s="436"/>
      <c r="AO74" s="436"/>
      <c r="AP74" s="436"/>
      <c r="AQ74" s="436"/>
      <c r="AR74" s="436"/>
      <c r="AS74" s="436"/>
      <c r="AT74" s="436"/>
      <c r="AU74" s="436"/>
      <c r="AV74" s="436"/>
      <c r="AW74" s="436"/>
      <c r="AX74" s="436"/>
      <c r="AY74" s="436"/>
      <c r="AZ74" s="436"/>
      <c r="BA74" s="436"/>
      <c r="BB74" s="436"/>
      <c r="BC74" s="436"/>
      <c r="BD74" s="436"/>
      <c r="BE74" s="436"/>
    </row>
    <row r="75" spans="1:57">
      <c r="A75" s="436"/>
      <c r="B75" s="436"/>
      <c r="C75" s="436"/>
      <c r="D75" s="436"/>
      <c r="E75" s="436"/>
      <c r="F75" s="436"/>
      <c r="G75" s="436"/>
      <c r="H75" s="436"/>
      <c r="I75" s="436"/>
      <c r="J75" s="436"/>
      <c r="K75" s="436"/>
      <c r="L75" s="436"/>
      <c r="M75" s="436"/>
      <c r="N75" s="436"/>
      <c r="O75" s="436"/>
      <c r="P75" s="436"/>
      <c r="Q75" s="436"/>
      <c r="R75" s="436"/>
      <c r="S75" s="436"/>
      <c r="T75" s="436"/>
      <c r="U75" s="436"/>
      <c r="V75" s="436"/>
      <c r="W75" s="436"/>
      <c r="X75" s="436"/>
      <c r="Y75" s="436"/>
      <c r="Z75" s="436"/>
      <c r="AA75" s="436"/>
      <c r="AB75" s="436"/>
      <c r="AC75" s="436"/>
      <c r="AD75" s="436"/>
      <c r="AE75" s="436"/>
      <c r="AF75" s="436"/>
      <c r="AG75" s="436"/>
      <c r="AH75" s="436"/>
      <c r="AI75" s="436"/>
      <c r="AJ75" s="436"/>
      <c r="AK75" s="436"/>
      <c r="AL75" s="436"/>
      <c r="AM75" s="436"/>
      <c r="AN75" s="436"/>
      <c r="AO75" s="436"/>
      <c r="AP75" s="436"/>
      <c r="AQ75" s="436"/>
      <c r="AR75" s="436"/>
      <c r="AS75" s="436"/>
      <c r="AT75" s="436"/>
      <c r="AU75" s="436"/>
      <c r="AV75" s="436"/>
      <c r="AW75" s="436"/>
      <c r="AX75" s="436"/>
      <c r="AY75" s="436"/>
      <c r="AZ75" s="436"/>
      <c r="BA75" s="436"/>
      <c r="BB75" s="436"/>
      <c r="BC75" s="436"/>
      <c r="BD75" s="436"/>
      <c r="BE75" s="436"/>
    </row>
    <row r="76" spans="1:57">
      <c r="A76" s="436"/>
      <c r="B76" s="436"/>
      <c r="C76" s="436"/>
      <c r="D76" s="436"/>
      <c r="E76" s="436"/>
      <c r="F76" s="436"/>
      <c r="G76" s="436"/>
      <c r="H76" s="436"/>
      <c r="I76" s="436"/>
      <c r="J76" s="436"/>
      <c r="K76" s="436"/>
      <c r="L76" s="436"/>
      <c r="M76" s="436"/>
      <c r="N76" s="436"/>
      <c r="O76" s="436"/>
      <c r="P76" s="436"/>
      <c r="Q76" s="436"/>
      <c r="R76" s="436"/>
      <c r="S76" s="436"/>
      <c r="T76" s="436"/>
      <c r="U76" s="436"/>
      <c r="V76" s="436"/>
      <c r="W76" s="436"/>
      <c r="X76" s="436"/>
      <c r="Y76" s="436"/>
      <c r="Z76" s="436"/>
      <c r="AA76" s="436"/>
      <c r="AB76" s="436"/>
      <c r="AC76" s="436"/>
      <c r="AD76" s="436"/>
      <c r="AE76" s="436"/>
      <c r="AF76" s="436"/>
      <c r="AG76" s="436"/>
      <c r="AH76" s="436"/>
      <c r="AI76" s="436"/>
      <c r="AJ76" s="436"/>
      <c r="AK76" s="436"/>
      <c r="AL76" s="436"/>
      <c r="AM76" s="436"/>
      <c r="AN76" s="436"/>
      <c r="AO76" s="436"/>
      <c r="AP76" s="436"/>
      <c r="AQ76" s="436"/>
      <c r="AR76" s="436"/>
      <c r="AS76" s="436"/>
      <c r="AT76" s="436"/>
      <c r="AU76" s="436"/>
      <c r="AV76" s="436"/>
      <c r="AW76" s="436"/>
      <c r="AX76" s="436"/>
      <c r="AY76" s="436"/>
      <c r="AZ76" s="436"/>
      <c r="BA76" s="436"/>
      <c r="BB76" s="436"/>
      <c r="BC76" s="436"/>
      <c r="BD76" s="436"/>
      <c r="BE76" s="436"/>
    </row>
    <row r="77" spans="1:57">
      <c r="A77" s="436"/>
      <c r="B77" s="436"/>
      <c r="C77" s="436"/>
      <c r="D77" s="436"/>
      <c r="E77" s="436"/>
      <c r="F77" s="436"/>
      <c r="G77" s="436"/>
      <c r="H77" s="436"/>
      <c r="I77" s="436"/>
      <c r="J77" s="436"/>
      <c r="K77" s="436"/>
      <c r="L77" s="436"/>
      <c r="M77" s="436"/>
      <c r="N77" s="436"/>
      <c r="O77" s="436"/>
      <c r="P77" s="436"/>
      <c r="Q77" s="436"/>
      <c r="R77" s="436"/>
      <c r="S77" s="436"/>
      <c r="T77" s="436"/>
      <c r="U77" s="436"/>
      <c r="V77" s="436"/>
      <c r="W77" s="436"/>
      <c r="X77" s="436"/>
      <c r="Y77" s="436"/>
      <c r="Z77" s="436"/>
      <c r="AA77" s="436"/>
      <c r="AB77" s="436"/>
      <c r="AC77" s="436"/>
      <c r="AD77" s="436"/>
      <c r="AE77" s="436"/>
      <c r="AF77" s="436"/>
      <c r="AG77" s="436"/>
      <c r="AH77" s="436"/>
      <c r="AI77" s="436"/>
      <c r="AJ77" s="436"/>
      <c r="AK77" s="436"/>
      <c r="AL77" s="436"/>
      <c r="AM77" s="436"/>
      <c r="AN77" s="436"/>
      <c r="AO77" s="436"/>
      <c r="AP77" s="436"/>
      <c r="AQ77" s="436"/>
      <c r="AR77" s="436"/>
      <c r="AS77" s="436"/>
      <c r="AT77" s="436"/>
      <c r="AU77" s="436"/>
      <c r="AV77" s="436"/>
      <c r="AW77" s="436"/>
      <c r="AX77" s="436"/>
      <c r="AY77" s="436"/>
      <c r="AZ77" s="436"/>
      <c r="BA77" s="436"/>
      <c r="BB77" s="436"/>
      <c r="BC77" s="436"/>
      <c r="BD77" s="436"/>
      <c r="BE77" s="436"/>
    </row>
    <row r="78" spans="1:57">
      <c r="A78" s="436"/>
      <c r="B78" s="436"/>
      <c r="C78" s="436"/>
      <c r="D78" s="436"/>
      <c r="E78" s="436"/>
      <c r="F78" s="436"/>
      <c r="G78" s="436"/>
      <c r="H78" s="436"/>
      <c r="I78" s="436"/>
      <c r="J78" s="436"/>
      <c r="K78" s="436"/>
      <c r="L78" s="436"/>
      <c r="M78" s="436"/>
      <c r="N78" s="436"/>
      <c r="O78" s="436"/>
      <c r="P78" s="436"/>
      <c r="Q78" s="436"/>
      <c r="R78" s="436"/>
      <c r="S78" s="436"/>
      <c r="T78" s="436"/>
      <c r="U78" s="436"/>
      <c r="V78" s="436"/>
      <c r="W78" s="436"/>
      <c r="X78" s="436"/>
      <c r="Y78" s="436"/>
      <c r="Z78" s="436"/>
      <c r="AA78" s="436"/>
      <c r="AB78" s="436"/>
      <c r="AC78" s="436"/>
      <c r="AD78" s="436"/>
      <c r="AE78" s="436"/>
      <c r="AF78" s="436"/>
      <c r="AG78" s="436"/>
      <c r="AH78" s="436"/>
      <c r="AI78" s="436"/>
      <c r="AJ78" s="436"/>
      <c r="AK78" s="436"/>
      <c r="AL78" s="436"/>
      <c r="AM78" s="436"/>
      <c r="AN78" s="436"/>
      <c r="AO78" s="436"/>
      <c r="AP78" s="436"/>
      <c r="AQ78" s="436"/>
      <c r="AR78" s="436"/>
      <c r="AS78" s="436"/>
      <c r="AT78" s="436"/>
      <c r="AU78" s="436"/>
      <c r="AV78" s="436"/>
      <c r="AW78" s="436"/>
      <c r="AX78" s="436"/>
      <c r="AY78" s="436"/>
      <c r="AZ78" s="436"/>
      <c r="BA78" s="436"/>
      <c r="BB78" s="436"/>
      <c r="BC78" s="436"/>
      <c r="BD78" s="436"/>
      <c r="BE78" s="436"/>
    </row>
    <row r="79" spans="1:57">
      <c r="A79" s="436"/>
      <c r="B79" s="436"/>
      <c r="C79" s="436"/>
      <c r="D79" s="436"/>
      <c r="E79" s="436"/>
      <c r="F79" s="436"/>
      <c r="G79" s="436"/>
      <c r="H79" s="436"/>
      <c r="I79" s="436"/>
      <c r="J79" s="436"/>
      <c r="K79" s="436"/>
      <c r="L79" s="436"/>
      <c r="M79" s="436"/>
      <c r="N79" s="436"/>
      <c r="O79" s="436"/>
      <c r="P79" s="436"/>
      <c r="Q79" s="436"/>
      <c r="R79" s="436"/>
      <c r="S79" s="436"/>
      <c r="T79" s="436"/>
      <c r="U79" s="436"/>
      <c r="V79" s="436"/>
      <c r="W79" s="436"/>
      <c r="X79" s="436"/>
      <c r="Y79" s="436"/>
      <c r="Z79" s="436"/>
      <c r="AA79" s="436"/>
      <c r="AB79" s="436"/>
      <c r="AC79" s="436"/>
      <c r="AD79" s="436"/>
      <c r="AE79" s="436"/>
      <c r="AF79" s="436"/>
      <c r="AG79" s="436"/>
      <c r="AH79" s="436"/>
      <c r="AI79" s="436"/>
      <c r="AJ79" s="436"/>
      <c r="AK79" s="436"/>
      <c r="AL79" s="436"/>
      <c r="AM79" s="436"/>
      <c r="AN79" s="436"/>
      <c r="AO79" s="436"/>
      <c r="AP79" s="436"/>
      <c r="AQ79" s="436"/>
      <c r="AR79" s="436"/>
      <c r="AS79" s="436"/>
      <c r="AT79" s="436"/>
      <c r="AU79" s="436"/>
      <c r="AV79" s="436"/>
      <c r="AW79" s="436"/>
      <c r="AX79" s="436"/>
      <c r="AY79" s="436"/>
      <c r="AZ79" s="436"/>
      <c r="BA79" s="436"/>
      <c r="BB79" s="436"/>
      <c r="BC79" s="436"/>
      <c r="BD79" s="436"/>
      <c r="BE79" s="436"/>
    </row>
    <row r="80" spans="1:57">
      <c r="A80" s="436"/>
      <c r="B80" s="436"/>
      <c r="C80" s="436"/>
      <c r="D80" s="436"/>
      <c r="E80" s="436"/>
      <c r="F80" s="436"/>
      <c r="G80" s="436"/>
      <c r="H80" s="436"/>
      <c r="I80" s="436"/>
      <c r="J80" s="436"/>
      <c r="K80" s="436"/>
      <c r="L80" s="436"/>
      <c r="M80" s="436"/>
      <c r="N80" s="436"/>
      <c r="O80" s="436"/>
      <c r="P80" s="436"/>
      <c r="Q80" s="436"/>
      <c r="R80" s="436"/>
      <c r="S80" s="436"/>
      <c r="T80" s="436"/>
      <c r="U80" s="436"/>
      <c r="V80" s="436"/>
      <c r="W80" s="436"/>
      <c r="X80" s="436"/>
      <c r="Y80" s="436"/>
      <c r="Z80" s="436"/>
      <c r="AA80" s="436"/>
      <c r="AB80" s="436"/>
      <c r="AC80" s="436"/>
      <c r="AD80" s="436"/>
      <c r="AE80" s="436"/>
      <c r="AF80" s="436"/>
      <c r="AG80" s="436"/>
      <c r="AH80" s="436"/>
      <c r="AI80" s="436"/>
      <c r="AJ80" s="436"/>
      <c r="AK80" s="436"/>
      <c r="AL80" s="436"/>
      <c r="AM80" s="436"/>
      <c r="AN80" s="436"/>
      <c r="AO80" s="436"/>
      <c r="AP80" s="436"/>
      <c r="AQ80" s="436"/>
      <c r="AR80" s="436"/>
      <c r="AS80" s="436"/>
      <c r="AT80" s="436"/>
      <c r="AU80" s="436"/>
      <c r="AV80" s="436"/>
      <c r="AW80" s="436"/>
      <c r="AX80" s="436"/>
      <c r="AY80" s="436"/>
      <c r="AZ80" s="436"/>
      <c r="BA80" s="436"/>
      <c r="BB80" s="436"/>
      <c r="BC80" s="436"/>
      <c r="BD80" s="436"/>
      <c r="BE80" s="436"/>
    </row>
    <row r="81" spans="1:57">
      <c r="A81" s="436"/>
      <c r="B81" s="436"/>
      <c r="C81" s="436"/>
      <c r="D81" s="436"/>
      <c r="E81" s="436"/>
      <c r="F81" s="436"/>
      <c r="G81" s="436"/>
      <c r="H81" s="436"/>
      <c r="I81" s="436"/>
      <c r="J81" s="436"/>
      <c r="K81" s="436"/>
      <c r="L81" s="436"/>
      <c r="M81" s="436"/>
      <c r="N81" s="436"/>
      <c r="O81" s="436"/>
      <c r="P81" s="436"/>
      <c r="Q81" s="436"/>
      <c r="R81" s="436"/>
      <c r="S81" s="436"/>
      <c r="T81" s="436"/>
      <c r="U81" s="436"/>
      <c r="V81" s="436"/>
      <c r="W81" s="436"/>
      <c r="X81" s="436"/>
      <c r="Y81" s="436"/>
      <c r="Z81" s="436"/>
      <c r="AA81" s="436"/>
      <c r="AB81" s="436"/>
      <c r="AC81" s="436"/>
      <c r="AD81" s="436"/>
      <c r="AE81" s="436"/>
      <c r="AF81" s="436"/>
      <c r="AG81" s="436"/>
      <c r="AH81" s="436"/>
      <c r="AI81" s="436"/>
      <c r="AJ81" s="436"/>
      <c r="AK81" s="436"/>
      <c r="AL81" s="436"/>
      <c r="AM81" s="436"/>
      <c r="AN81" s="436"/>
      <c r="AO81" s="436"/>
      <c r="AP81" s="436"/>
      <c r="AQ81" s="436"/>
      <c r="AR81" s="436"/>
      <c r="AS81" s="436"/>
      <c r="AT81" s="436"/>
      <c r="AU81" s="436"/>
      <c r="AV81" s="436"/>
      <c r="AW81" s="436"/>
      <c r="AX81" s="436"/>
      <c r="AY81" s="436"/>
      <c r="AZ81" s="436"/>
      <c r="BA81" s="436"/>
      <c r="BB81" s="436"/>
      <c r="BC81" s="436"/>
      <c r="BD81" s="436"/>
      <c r="BE81" s="436"/>
    </row>
    <row r="82" spans="1:57">
      <c r="A82" s="436"/>
      <c r="B82" s="436"/>
      <c r="C82" s="436"/>
      <c r="D82" s="436"/>
      <c r="E82" s="436"/>
      <c r="F82" s="436"/>
      <c r="G82" s="436"/>
      <c r="H82" s="436"/>
      <c r="I82" s="436"/>
      <c r="J82" s="436"/>
      <c r="K82" s="436"/>
      <c r="L82" s="436"/>
      <c r="M82" s="436"/>
      <c r="N82" s="436"/>
      <c r="O82" s="436"/>
      <c r="P82" s="436"/>
      <c r="Q82" s="436"/>
      <c r="R82" s="436"/>
      <c r="S82" s="436"/>
      <c r="T82" s="436"/>
      <c r="U82" s="436"/>
      <c r="V82" s="436"/>
      <c r="W82" s="436"/>
      <c r="X82" s="436"/>
      <c r="Y82" s="436"/>
      <c r="Z82" s="436"/>
      <c r="AA82" s="436"/>
      <c r="AB82" s="436"/>
      <c r="AC82" s="436"/>
      <c r="AD82" s="436"/>
      <c r="AE82" s="436"/>
      <c r="AF82" s="436"/>
      <c r="AG82" s="436"/>
      <c r="AH82" s="436"/>
      <c r="AI82" s="436"/>
      <c r="AJ82" s="436"/>
      <c r="AK82" s="436"/>
      <c r="AL82" s="436"/>
      <c r="AM82" s="436"/>
      <c r="AN82" s="436"/>
      <c r="AO82" s="436"/>
      <c r="AP82" s="436"/>
      <c r="AQ82" s="436"/>
      <c r="AR82" s="436"/>
      <c r="AS82" s="436"/>
      <c r="AT82" s="436"/>
      <c r="AU82" s="436"/>
      <c r="AV82" s="436"/>
      <c r="AW82" s="436"/>
      <c r="AX82" s="436"/>
      <c r="AY82" s="436"/>
      <c r="AZ82" s="436"/>
      <c r="BA82" s="436"/>
      <c r="BB82" s="436"/>
      <c r="BC82" s="436"/>
      <c r="BD82" s="436"/>
      <c r="BE82" s="436"/>
    </row>
    <row r="83" spans="1:57">
      <c r="A83" s="436"/>
      <c r="B83" s="436"/>
      <c r="C83" s="436"/>
      <c r="D83" s="436"/>
      <c r="E83" s="436"/>
      <c r="F83" s="436"/>
      <c r="G83" s="436"/>
      <c r="H83" s="436"/>
      <c r="I83" s="436"/>
      <c r="J83" s="436"/>
      <c r="K83" s="436"/>
      <c r="L83" s="436"/>
      <c r="M83" s="436"/>
      <c r="N83" s="436"/>
      <c r="O83" s="436"/>
      <c r="P83" s="436"/>
      <c r="Q83" s="436"/>
      <c r="R83" s="436"/>
      <c r="S83" s="436"/>
      <c r="T83" s="436"/>
      <c r="U83" s="436"/>
      <c r="V83" s="436"/>
      <c r="W83" s="436"/>
      <c r="X83" s="436"/>
      <c r="Y83" s="436"/>
      <c r="Z83" s="436"/>
      <c r="AA83" s="436"/>
      <c r="AB83" s="436"/>
      <c r="AC83" s="436"/>
      <c r="AD83" s="436"/>
      <c r="AE83" s="436"/>
      <c r="AF83" s="436"/>
      <c r="AG83" s="436"/>
      <c r="AH83" s="436"/>
      <c r="AI83" s="436"/>
      <c r="AJ83" s="436"/>
      <c r="AK83" s="436"/>
      <c r="AL83" s="436"/>
      <c r="AM83" s="436"/>
      <c r="AN83" s="436"/>
      <c r="AO83" s="436"/>
      <c r="AP83" s="436"/>
      <c r="AQ83" s="436"/>
      <c r="AR83" s="436"/>
      <c r="AS83" s="436"/>
      <c r="AT83" s="436"/>
      <c r="AU83" s="436"/>
      <c r="AV83" s="436"/>
      <c r="AW83" s="436"/>
      <c r="AX83" s="436"/>
      <c r="AY83" s="436"/>
      <c r="AZ83" s="436"/>
      <c r="BA83" s="436"/>
      <c r="BB83" s="436"/>
      <c r="BC83" s="436"/>
      <c r="BD83" s="436"/>
      <c r="BE83" s="436"/>
    </row>
    <row r="84" spans="1:57">
      <c r="A84" s="436"/>
      <c r="B84" s="436"/>
      <c r="C84" s="436"/>
      <c r="D84" s="436"/>
      <c r="E84" s="436"/>
      <c r="F84" s="436"/>
      <c r="G84" s="436"/>
      <c r="H84" s="436"/>
      <c r="I84" s="436"/>
      <c r="J84" s="436"/>
      <c r="K84" s="436"/>
      <c r="L84" s="436"/>
      <c r="M84" s="436"/>
      <c r="N84" s="436"/>
      <c r="O84" s="436"/>
      <c r="P84" s="436"/>
      <c r="Q84" s="436"/>
      <c r="R84" s="436"/>
      <c r="S84" s="436"/>
      <c r="T84" s="436"/>
      <c r="U84" s="436"/>
      <c r="V84" s="436"/>
      <c r="W84" s="436"/>
      <c r="X84" s="436"/>
      <c r="Y84" s="436"/>
      <c r="Z84" s="436"/>
      <c r="AA84" s="436"/>
      <c r="AB84" s="436"/>
      <c r="AC84" s="436"/>
      <c r="AD84" s="436"/>
      <c r="AE84" s="436"/>
      <c r="AF84" s="436"/>
      <c r="AG84" s="436"/>
      <c r="AH84" s="436"/>
      <c r="AI84" s="436"/>
      <c r="AJ84" s="436"/>
      <c r="AK84" s="436"/>
      <c r="AL84" s="436"/>
      <c r="AM84" s="436"/>
      <c r="AN84" s="436"/>
      <c r="AO84" s="436"/>
      <c r="AP84" s="436"/>
      <c r="AQ84" s="436"/>
      <c r="AR84" s="436"/>
      <c r="AS84" s="436"/>
      <c r="AT84" s="436"/>
      <c r="AU84" s="436"/>
      <c r="AV84" s="436"/>
      <c r="AW84" s="436"/>
      <c r="AX84" s="436"/>
      <c r="AY84" s="436"/>
      <c r="AZ84" s="436"/>
      <c r="BA84" s="436"/>
      <c r="BB84" s="436"/>
      <c r="BC84" s="436"/>
      <c r="BD84" s="436"/>
      <c r="BE84" s="436"/>
    </row>
    <row r="85" spans="1:57">
      <c r="A85" s="436"/>
      <c r="B85" s="436"/>
      <c r="C85" s="436"/>
      <c r="D85" s="436"/>
      <c r="E85" s="436"/>
      <c r="F85" s="436"/>
      <c r="G85" s="436"/>
      <c r="H85" s="436"/>
      <c r="I85" s="436"/>
      <c r="J85" s="436"/>
      <c r="K85" s="436"/>
      <c r="L85" s="436"/>
      <c r="M85" s="436"/>
      <c r="N85" s="436"/>
      <c r="O85" s="436"/>
      <c r="P85" s="436"/>
      <c r="Q85" s="436"/>
      <c r="R85" s="436"/>
      <c r="S85" s="436"/>
      <c r="T85" s="436"/>
      <c r="U85" s="436"/>
      <c r="V85" s="436"/>
      <c r="W85" s="436"/>
      <c r="X85" s="436"/>
      <c r="Y85" s="436"/>
      <c r="Z85" s="436"/>
      <c r="AA85" s="436"/>
      <c r="AB85" s="436"/>
      <c r="AC85" s="436"/>
      <c r="AD85" s="436"/>
      <c r="AE85" s="436"/>
      <c r="AF85" s="436"/>
      <c r="AG85" s="436"/>
      <c r="AH85" s="436"/>
      <c r="AI85" s="436"/>
      <c r="AJ85" s="436"/>
      <c r="AK85" s="436"/>
      <c r="AL85" s="436"/>
      <c r="AM85" s="436"/>
      <c r="AN85" s="436"/>
      <c r="AO85" s="436"/>
      <c r="AP85" s="436"/>
      <c r="AQ85" s="436"/>
      <c r="AR85" s="436"/>
      <c r="AS85" s="436"/>
      <c r="AT85" s="436"/>
      <c r="AU85" s="436"/>
      <c r="AV85" s="436"/>
      <c r="AW85" s="436"/>
      <c r="AX85" s="436"/>
      <c r="AY85" s="436"/>
      <c r="AZ85" s="436"/>
      <c r="BA85" s="436"/>
      <c r="BB85" s="436"/>
      <c r="BC85" s="436"/>
      <c r="BD85" s="436"/>
      <c r="BE85" s="436"/>
    </row>
    <row r="86" spans="1:57">
      <c r="A86" s="436"/>
      <c r="B86" s="436"/>
      <c r="C86" s="436"/>
      <c r="D86" s="436"/>
      <c r="E86" s="436"/>
      <c r="F86" s="436"/>
      <c r="G86" s="436"/>
      <c r="H86" s="436"/>
      <c r="I86" s="436"/>
      <c r="J86" s="436"/>
      <c r="K86" s="436"/>
      <c r="L86" s="436"/>
      <c r="M86" s="436"/>
      <c r="N86" s="436"/>
      <c r="O86" s="436"/>
      <c r="P86" s="436"/>
      <c r="Q86" s="436"/>
      <c r="R86" s="436"/>
      <c r="S86" s="436"/>
      <c r="T86" s="436"/>
      <c r="U86" s="436"/>
      <c r="V86" s="436"/>
      <c r="W86" s="436"/>
      <c r="X86" s="436"/>
      <c r="Y86" s="436"/>
      <c r="Z86" s="436"/>
      <c r="AA86" s="436"/>
      <c r="AB86" s="436"/>
      <c r="AC86" s="436"/>
      <c r="AD86" s="436"/>
      <c r="AE86" s="436"/>
      <c r="AF86" s="436"/>
      <c r="AG86" s="436"/>
      <c r="AH86" s="436"/>
      <c r="AI86" s="436"/>
      <c r="AJ86" s="436"/>
      <c r="AK86" s="436"/>
      <c r="AL86" s="436"/>
      <c r="AM86" s="436"/>
      <c r="AN86" s="436"/>
      <c r="AO86" s="436"/>
      <c r="AP86" s="436"/>
      <c r="AQ86" s="436"/>
      <c r="AR86" s="436"/>
      <c r="AS86" s="436"/>
      <c r="AT86" s="436"/>
      <c r="AU86" s="436"/>
      <c r="AV86" s="436"/>
      <c r="AW86" s="436"/>
      <c r="AX86" s="436"/>
      <c r="AY86" s="436"/>
      <c r="AZ86" s="436"/>
      <c r="BA86" s="436"/>
      <c r="BB86" s="436"/>
      <c r="BC86" s="436"/>
      <c r="BD86" s="436"/>
      <c r="BE86" s="436"/>
    </row>
    <row r="87" spans="1:57">
      <c r="A87" s="436"/>
      <c r="B87" s="436"/>
      <c r="C87" s="436"/>
      <c r="D87" s="436"/>
      <c r="E87" s="436"/>
      <c r="F87" s="436"/>
      <c r="G87" s="436"/>
      <c r="H87" s="436"/>
      <c r="I87" s="436"/>
      <c r="J87" s="436"/>
      <c r="K87" s="436"/>
      <c r="L87" s="436"/>
      <c r="M87" s="436"/>
      <c r="N87" s="436"/>
      <c r="O87" s="436"/>
      <c r="P87" s="436"/>
      <c r="Q87" s="436"/>
      <c r="R87" s="436"/>
      <c r="S87" s="436"/>
      <c r="T87" s="436"/>
      <c r="U87" s="436"/>
      <c r="V87" s="436"/>
      <c r="W87" s="436"/>
      <c r="X87" s="436"/>
      <c r="Y87" s="436"/>
      <c r="Z87" s="436"/>
      <c r="AA87" s="436"/>
      <c r="AB87" s="436"/>
      <c r="AC87" s="436"/>
      <c r="AD87" s="436"/>
      <c r="AE87" s="436"/>
      <c r="AF87" s="436"/>
      <c r="AG87" s="436"/>
      <c r="AH87" s="436"/>
      <c r="AI87" s="436"/>
      <c r="AJ87" s="436"/>
      <c r="AK87" s="436"/>
      <c r="AL87" s="436"/>
      <c r="AM87" s="436"/>
      <c r="AN87" s="436"/>
      <c r="AO87" s="436"/>
      <c r="AP87" s="436"/>
      <c r="AQ87" s="436"/>
      <c r="AR87" s="436"/>
      <c r="AS87" s="436"/>
      <c r="AT87" s="436"/>
      <c r="AU87" s="436"/>
      <c r="AV87" s="436"/>
      <c r="AW87" s="436"/>
      <c r="AX87" s="436"/>
      <c r="AY87" s="436"/>
      <c r="AZ87" s="436"/>
      <c r="BA87" s="436"/>
      <c r="BB87" s="436"/>
      <c r="BC87" s="436"/>
      <c r="BD87" s="436"/>
      <c r="BE87" s="436"/>
    </row>
    <row r="88" spans="1:57">
      <c r="A88" s="436"/>
      <c r="B88" s="436"/>
      <c r="C88" s="436"/>
      <c r="D88" s="436"/>
      <c r="E88" s="436"/>
      <c r="F88" s="436"/>
      <c r="G88" s="436"/>
      <c r="H88" s="436"/>
      <c r="I88" s="436"/>
      <c r="J88" s="436"/>
      <c r="K88" s="436"/>
      <c r="L88" s="436"/>
      <c r="M88" s="436"/>
      <c r="N88" s="436"/>
      <c r="O88" s="436"/>
      <c r="P88" s="436"/>
      <c r="Q88" s="436"/>
      <c r="R88" s="436"/>
      <c r="S88" s="436"/>
      <c r="T88" s="436"/>
      <c r="U88" s="436"/>
      <c r="V88" s="436"/>
      <c r="W88" s="436"/>
      <c r="X88" s="436"/>
      <c r="Y88" s="436"/>
      <c r="Z88" s="436"/>
      <c r="AA88" s="436"/>
      <c r="AB88" s="436"/>
      <c r="AC88" s="436"/>
      <c r="AD88" s="436"/>
      <c r="AE88" s="436"/>
      <c r="AF88" s="436"/>
      <c r="AG88" s="436"/>
      <c r="AH88" s="436"/>
      <c r="AI88" s="436"/>
      <c r="AJ88" s="436"/>
      <c r="AK88" s="436"/>
      <c r="AL88" s="436"/>
      <c r="AM88" s="436"/>
      <c r="AN88" s="436"/>
      <c r="AO88" s="436"/>
      <c r="AP88" s="436"/>
      <c r="AQ88" s="436"/>
      <c r="AR88" s="436"/>
      <c r="AS88" s="436"/>
      <c r="AT88" s="436"/>
      <c r="AU88" s="436"/>
      <c r="AV88" s="436"/>
      <c r="AW88" s="436"/>
      <c r="AX88" s="436"/>
      <c r="AY88" s="436"/>
      <c r="AZ88" s="436"/>
      <c r="BA88" s="436"/>
      <c r="BB88" s="436"/>
      <c r="BC88" s="436"/>
      <c r="BD88" s="436"/>
      <c r="BE88" s="436"/>
    </row>
    <row r="89" spans="1:57">
      <c r="A89" s="436"/>
      <c r="B89" s="436"/>
      <c r="C89" s="436"/>
      <c r="D89" s="436"/>
      <c r="E89" s="436"/>
      <c r="F89" s="436"/>
      <c r="G89" s="436"/>
      <c r="H89" s="436"/>
      <c r="I89" s="436"/>
      <c r="J89" s="436"/>
      <c r="K89" s="436"/>
      <c r="L89" s="436"/>
      <c r="M89" s="436"/>
      <c r="N89" s="436"/>
      <c r="O89" s="436"/>
      <c r="P89" s="436"/>
      <c r="Q89" s="436"/>
      <c r="R89" s="436"/>
      <c r="S89" s="436"/>
      <c r="T89" s="436"/>
      <c r="U89" s="436"/>
      <c r="V89" s="436"/>
      <c r="W89" s="436"/>
      <c r="X89" s="436"/>
      <c r="Y89" s="436"/>
      <c r="Z89" s="436"/>
      <c r="AA89" s="436"/>
      <c r="AB89" s="436"/>
      <c r="AC89" s="436"/>
      <c r="AD89" s="436"/>
      <c r="AE89" s="436"/>
      <c r="AF89" s="436"/>
      <c r="AG89" s="436"/>
      <c r="AH89" s="436"/>
      <c r="AI89" s="436"/>
      <c r="AJ89" s="436"/>
      <c r="AK89" s="436"/>
      <c r="AL89" s="436"/>
      <c r="AM89" s="436"/>
      <c r="AN89" s="436"/>
      <c r="AO89" s="436"/>
      <c r="AP89" s="436"/>
      <c r="AQ89" s="436"/>
      <c r="AR89" s="436"/>
      <c r="AS89" s="436"/>
      <c r="AT89" s="436"/>
      <c r="AU89" s="436"/>
      <c r="AV89" s="436"/>
      <c r="AW89" s="436"/>
      <c r="AX89" s="436"/>
      <c r="AY89" s="436"/>
      <c r="AZ89" s="436"/>
      <c r="BA89" s="436"/>
      <c r="BB89" s="436"/>
      <c r="BC89" s="436"/>
      <c r="BD89" s="436"/>
      <c r="BE89" s="436"/>
    </row>
    <row r="90" spans="1:57">
      <c r="A90" s="436"/>
      <c r="B90" s="436"/>
      <c r="C90" s="436"/>
      <c r="D90" s="436"/>
      <c r="E90" s="436"/>
      <c r="F90" s="436"/>
      <c r="G90" s="436"/>
      <c r="H90" s="436"/>
      <c r="I90" s="436"/>
      <c r="J90" s="436"/>
      <c r="K90" s="436"/>
      <c r="L90" s="436"/>
      <c r="M90" s="436"/>
      <c r="N90" s="436"/>
      <c r="O90" s="436"/>
      <c r="P90" s="436"/>
      <c r="Q90" s="436"/>
      <c r="R90" s="436"/>
      <c r="S90" s="436"/>
      <c r="T90" s="436"/>
      <c r="U90" s="436"/>
      <c r="V90" s="436"/>
      <c r="W90" s="436"/>
      <c r="X90" s="436"/>
      <c r="Y90" s="436"/>
      <c r="Z90" s="436"/>
      <c r="AA90" s="436"/>
      <c r="AB90" s="436"/>
      <c r="AC90" s="436"/>
      <c r="AD90" s="436"/>
      <c r="AE90" s="436"/>
      <c r="AF90" s="436"/>
      <c r="AG90" s="436"/>
      <c r="AH90" s="436"/>
      <c r="AI90" s="436"/>
      <c r="AJ90" s="436"/>
      <c r="AK90" s="436"/>
      <c r="AL90" s="436"/>
      <c r="AM90" s="436"/>
      <c r="AN90" s="436"/>
      <c r="AO90" s="436"/>
      <c r="AP90" s="436"/>
      <c r="AQ90" s="436"/>
      <c r="AR90" s="436"/>
      <c r="AS90" s="436"/>
      <c r="AT90" s="436"/>
      <c r="AU90" s="436"/>
      <c r="AV90" s="436"/>
      <c r="AW90" s="436"/>
      <c r="AX90" s="436"/>
      <c r="AY90" s="436"/>
      <c r="AZ90" s="436"/>
      <c r="BA90" s="436"/>
      <c r="BB90" s="436"/>
      <c r="BC90" s="436"/>
      <c r="BD90" s="436"/>
      <c r="BE90" s="436"/>
    </row>
    <row r="91" spans="1:57">
      <c r="A91" s="436"/>
      <c r="B91" s="436"/>
      <c r="C91" s="436"/>
      <c r="D91" s="436"/>
      <c r="E91" s="436"/>
      <c r="F91" s="436"/>
      <c r="G91" s="436"/>
      <c r="H91" s="436"/>
      <c r="I91" s="436"/>
      <c r="J91" s="436"/>
      <c r="K91" s="436"/>
      <c r="L91" s="436"/>
      <c r="M91" s="436"/>
      <c r="N91" s="436"/>
      <c r="O91" s="436"/>
      <c r="P91" s="436"/>
      <c r="Q91" s="436"/>
      <c r="R91" s="436"/>
      <c r="S91" s="436"/>
      <c r="T91" s="436"/>
      <c r="U91" s="436"/>
      <c r="V91" s="436"/>
      <c r="W91" s="436"/>
      <c r="X91" s="436"/>
      <c r="Y91" s="436"/>
      <c r="Z91" s="436"/>
      <c r="AA91" s="436"/>
      <c r="AB91" s="436"/>
      <c r="AC91" s="436"/>
      <c r="AD91" s="436"/>
      <c r="AE91" s="436"/>
      <c r="AF91" s="436"/>
      <c r="AG91" s="436"/>
      <c r="AH91" s="436"/>
      <c r="AI91" s="436"/>
      <c r="AJ91" s="436"/>
      <c r="AK91" s="436"/>
      <c r="AL91" s="436"/>
      <c r="AM91" s="436"/>
      <c r="AN91" s="436"/>
      <c r="AO91" s="436"/>
      <c r="AP91" s="436"/>
      <c r="AQ91" s="436"/>
      <c r="AR91" s="436"/>
      <c r="AS91" s="436"/>
      <c r="AT91" s="436"/>
      <c r="AU91" s="436"/>
      <c r="AV91" s="436"/>
      <c r="AW91" s="436"/>
      <c r="AX91" s="436"/>
      <c r="AY91" s="436"/>
      <c r="AZ91" s="436"/>
      <c r="BA91" s="436"/>
      <c r="BB91" s="436"/>
      <c r="BC91" s="436"/>
      <c r="BD91" s="436"/>
      <c r="BE91" s="436"/>
    </row>
    <row r="92" spans="1:57">
      <c r="A92" s="436"/>
      <c r="B92" s="436"/>
      <c r="C92" s="436"/>
      <c r="D92" s="436"/>
      <c r="E92" s="436"/>
      <c r="F92" s="436"/>
      <c r="G92" s="436"/>
      <c r="H92" s="436"/>
      <c r="I92" s="436"/>
      <c r="J92" s="436"/>
      <c r="K92" s="436"/>
      <c r="L92" s="436"/>
      <c r="M92" s="436"/>
      <c r="N92" s="436"/>
      <c r="O92" s="436"/>
      <c r="P92" s="436"/>
      <c r="Q92" s="436"/>
      <c r="R92" s="436"/>
      <c r="S92" s="436"/>
      <c r="T92" s="436"/>
      <c r="U92" s="436"/>
      <c r="V92" s="436"/>
      <c r="W92" s="436"/>
      <c r="X92" s="436"/>
      <c r="Y92" s="436"/>
      <c r="Z92" s="436"/>
      <c r="AA92" s="436"/>
      <c r="AB92" s="436"/>
      <c r="AC92" s="436"/>
      <c r="AD92" s="436"/>
      <c r="AE92" s="436"/>
      <c r="AF92" s="436"/>
      <c r="AG92" s="436"/>
      <c r="AH92" s="436"/>
      <c r="AI92" s="436"/>
      <c r="AJ92" s="436"/>
      <c r="AK92" s="436"/>
      <c r="AL92" s="436"/>
      <c r="AM92" s="436"/>
      <c r="AN92" s="436"/>
      <c r="AO92" s="436"/>
      <c r="AP92" s="436"/>
      <c r="AQ92" s="436"/>
      <c r="AR92" s="436"/>
      <c r="AS92" s="436"/>
      <c r="AT92" s="436"/>
      <c r="AU92" s="436"/>
      <c r="AV92" s="436"/>
      <c r="AW92" s="436"/>
      <c r="AX92" s="436"/>
      <c r="AY92" s="436"/>
      <c r="AZ92" s="436"/>
      <c r="BA92" s="436"/>
      <c r="BB92" s="436"/>
      <c r="BC92" s="436"/>
      <c r="BD92" s="436"/>
      <c r="BE92" s="436"/>
    </row>
    <row r="93" spans="1:57">
      <c r="A93" s="436"/>
      <c r="B93" s="436"/>
      <c r="C93" s="436"/>
      <c r="D93" s="436"/>
      <c r="E93" s="436"/>
      <c r="F93" s="436"/>
      <c r="G93" s="436"/>
      <c r="H93" s="436"/>
      <c r="I93" s="436"/>
      <c r="J93" s="436"/>
      <c r="K93" s="436"/>
      <c r="L93" s="436"/>
      <c r="M93" s="436"/>
      <c r="N93" s="436"/>
      <c r="O93" s="436"/>
      <c r="P93" s="436"/>
      <c r="Q93" s="436"/>
      <c r="R93" s="436"/>
      <c r="S93" s="436"/>
      <c r="T93" s="436"/>
      <c r="U93" s="436"/>
      <c r="V93" s="436"/>
      <c r="W93" s="436"/>
      <c r="X93" s="436"/>
      <c r="Y93" s="436"/>
      <c r="Z93" s="436"/>
      <c r="AA93" s="436"/>
      <c r="AB93" s="436"/>
      <c r="AC93" s="436"/>
      <c r="AD93" s="436"/>
      <c r="AE93" s="436"/>
      <c r="AF93" s="436"/>
      <c r="AG93" s="436"/>
      <c r="AH93" s="436"/>
      <c r="AI93" s="436"/>
      <c r="AJ93" s="436"/>
      <c r="AK93" s="436"/>
      <c r="AL93" s="436"/>
      <c r="AM93" s="436"/>
      <c r="AN93" s="436"/>
      <c r="AO93" s="436"/>
      <c r="AP93" s="436"/>
      <c r="AQ93" s="436"/>
      <c r="AR93" s="436"/>
      <c r="AS93" s="436"/>
      <c r="AT93" s="436"/>
      <c r="AU93" s="436"/>
      <c r="AV93" s="436"/>
      <c r="AW93" s="436"/>
      <c r="AX93" s="436"/>
      <c r="AY93" s="436"/>
      <c r="AZ93" s="436"/>
      <c r="BA93" s="436"/>
      <c r="BB93" s="436"/>
      <c r="BC93" s="436"/>
      <c r="BD93" s="436"/>
      <c r="BE93" s="436"/>
    </row>
    <row r="94" spans="1:57">
      <c r="A94" s="436"/>
      <c r="B94" s="436"/>
      <c r="C94" s="436"/>
      <c r="D94" s="436"/>
      <c r="E94" s="436"/>
      <c r="F94" s="436"/>
      <c r="G94" s="436"/>
      <c r="H94" s="436"/>
      <c r="I94" s="436"/>
      <c r="J94" s="436"/>
      <c r="K94" s="436"/>
      <c r="L94" s="436"/>
      <c r="M94" s="436"/>
      <c r="N94" s="436"/>
      <c r="O94" s="436"/>
      <c r="P94" s="436"/>
      <c r="Q94" s="436"/>
      <c r="R94" s="436"/>
      <c r="S94" s="436"/>
      <c r="T94" s="436"/>
      <c r="U94" s="436"/>
      <c r="V94" s="436"/>
      <c r="W94" s="436"/>
      <c r="X94" s="436"/>
      <c r="Y94" s="436"/>
      <c r="Z94" s="436"/>
      <c r="AA94" s="436"/>
      <c r="AB94" s="436"/>
      <c r="AC94" s="436"/>
      <c r="AD94" s="436"/>
      <c r="AE94" s="436"/>
      <c r="AF94" s="436"/>
      <c r="AG94" s="436"/>
      <c r="AH94" s="436"/>
      <c r="AI94" s="436"/>
      <c r="AJ94" s="436"/>
      <c r="AK94" s="436"/>
      <c r="AL94" s="436"/>
      <c r="AM94" s="436"/>
      <c r="AN94" s="436"/>
      <c r="AO94" s="436"/>
      <c r="AP94" s="436"/>
      <c r="AQ94" s="436"/>
      <c r="AR94" s="436"/>
      <c r="AS94" s="436"/>
      <c r="AT94" s="436"/>
      <c r="AU94" s="436"/>
      <c r="AV94" s="436"/>
      <c r="AW94" s="436"/>
      <c r="AX94" s="436"/>
      <c r="AY94" s="436"/>
      <c r="AZ94" s="436"/>
      <c r="BA94" s="436"/>
      <c r="BB94" s="436"/>
      <c r="BC94" s="436"/>
      <c r="BD94" s="436"/>
      <c r="BE94" s="436"/>
    </row>
    <row r="95" spans="1:57">
      <c r="A95" s="436"/>
      <c r="B95" s="436"/>
      <c r="C95" s="436"/>
      <c r="D95" s="436"/>
      <c r="E95" s="436"/>
      <c r="F95" s="436"/>
      <c r="G95" s="436"/>
      <c r="H95" s="436"/>
      <c r="I95" s="436"/>
      <c r="J95" s="436"/>
      <c r="K95" s="436"/>
      <c r="L95" s="436"/>
      <c r="M95" s="436"/>
      <c r="N95" s="436"/>
      <c r="O95" s="436"/>
      <c r="P95" s="436"/>
      <c r="Q95" s="436"/>
      <c r="R95" s="436"/>
      <c r="S95" s="436"/>
      <c r="T95" s="436"/>
      <c r="U95" s="436"/>
      <c r="V95" s="436"/>
      <c r="W95" s="436"/>
      <c r="X95" s="436"/>
      <c r="Y95" s="436"/>
      <c r="Z95" s="436"/>
      <c r="AA95" s="436"/>
      <c r="AB95" s="436"/>
      <c r="AC95" s="436"/>
      <c r="AD95" s="436"/>
      <c r="AE95" s="436"/>
      <c r="AF95" s="436"/>
      <c r="AG95" s="436"/>
      <c r="AH95" s="436"/>
      <c r="AI95" s="436"/>
      <c r="AJ95" s="436"/>
      <c r="AK95" s="436"/>
      <c r="AL95" s="436"/>
      <c r="AM95" s="436"/>
      <c r="AN95" s="436"/>
      <c r="AO95" s="436"/>
      <c r="AP95" s="436"/>
      <c r="AQ95" s="436"/>
      <c r="AR95" s="436"/>
      <c r="AS95" s="436"/>
      <c r="AT95" s="436"/>
      <c r="AU95" s="436"/>
      <c r="AV95" s="436"/>
      <c r="AW95" s="436"/>
      <c r="AX95" s="436"/>
      <c r="AY95" s="436"/>
      <c r="AZ95" s="436"/>
      <c r="BA95" s="436"/>
      <c r="BB95" s="436"/>
      <c r="BC95" s="436"/>
      <c r="BD95" s="436"/>
      <c r="BE95" s="436"/>
    </row>
    <row r="96" spans="1:57">
      <c r="A96" s="436"/>
      <c r="B96" s="436"/>
      <c r="C96" s="436"/>
      <c r="D96" s="436"/>
      <c r="E96" s="436"/>
      <c r="F96" s="436"/>
      <c r="G96" s="436"/>
      <c r="H96" s="436"/>
      <c r="I96" s="436"/>
      <c r="J96" s="436"/>
      <c r="K96" s="436"/>
      <c r="L96" s="436"/>
      <c r="M96" s="436"/>
      <c r="N96" s="436"/>
      <c r="O96" s="436"/>
      <c r="P96" s="436"/>
      <c r="Q96" s="436"/>
      <c r="R96" s="436"/>
      <c r="S96" s="436"/>
      <c r="T96" s="436"/>
      <c r="U96" s="436"/>
      <c r="V96" s="436"/>
      <c r="W96" s="436"/>
      <c r="X96" s="436"/>
      <c r="Y96" s="436"/>
      <c r="Z96" s="436"/>
      <c r="AA96" s="436"/>
      <c r="AB96" s="436"/>
      <c r="AC96" s="436"/>
      <c r="AD96" s="436"/>
      <c r="AE96" s="436"/>
      <c r="AF96" s="436"/>
      <c r="AG96" s="436"/>
      <c r="AH96" s="436"/>
      <c r="AI96" s="436"/>
      <c r="AJ96" s="436"/>
      <c r="AK96" s="436"/>
      <c r="AL96" s="436"/>
      <c r="AM96" s="436"/>
      <c r="AN96" s="436"/>
      <c r="AO96" s="436"/>
      <c r="AP96" s="436"/>
      <c r="AQ96" s="436"/>
      <c r="AR96" s="436"/>
      <c r="AS96" s="436"/>
      <c r="AT96" s="436"/>
      <c r="AU96" s="436"/>
      <c r="AV96" s="436"/>
      <c r="AW96" s="436"/>
      <c r="AX96" s="436"/>
      <c r="AY96" s="436"/>
      <c r="AZ96" s="436"/>
      <c r="BA96" s="436"/>
      <c r="BB96" s="436"/>
      <c r="BC96" s="436"/>
      <c r="BD96" s="436"/>
      <c r="BE96" s="436"/>
    </row>
    <row r="97" spans="1:57">
      <c r="A97" s="436"/>
      <c r="B97" s="436"/>
      <c r="C97" s="436"/>
      <c r="D97" s="436"/>
      <c r="E97" s="436"/>
      <c r="F97" s="436"/>
      <c r="G97" s="436"/>
      <c r="H97" s="436"/>
      <c r="I97" s="436"/>
      <c r="J97" s="436"/>
      <c r="K97" s="436"/>
      <c r="L97" s="436"/>
      <c r="M97" s="436"/>
      <c r="N97" s="436"/>
      <c r="O97" s="436"/>
      <c r="P97" s="436"/>
      <c r="Q97" s="436"/>
      <c r="R97" s="436"/>
      <c r="S97" s="436"/>
      <c r="T97" s="436"/>
      <c r="U97" s="436"/>
      <c r="V97" s="436"/>
      <c r="W97" s="436"/>
      <c r="X97" s="436"/>
      <c r="Y97" s="436"/>
      <c r="Z97" s="436"/>
      <c r="AA97" s="436"/>
      <c r="AB97" s="436"/>
      <c r="AC97" s="436"/>
      <c r="AD97" s="436"/>
      <c r="AE97" s="436"/>
      <c r="AF97" s="436"/>
      <c r="AG97" s="436"/>
      <c r="AH97" s="436"/>
      <c r="AI97" s="436"/>
      <c r="AJ97" s="436"/>
      <c r="AK97" s="436"/>
      <c r="AL97" s="436"/>
      <c r="AM97" s="436"/>
      <c r="AN97" s="436"/>
      <c r="AO97" s="436"/>
      <c r="AP97" s="436"/>
      <c r="AQ97" s="436"/>
      <c r="AR97" s="436"/>
      <c r="AS97" s="436"/>
      <c r="AT97" s="436"/>
      <c r="AU97" s="436"/>
      <c r="AV97" s="436"/>
      <c r="AW97" s="436"/>
      <c r="AX97" s="436"/>
      <c r="AY97" s="436"/>
      <c r="AZ97" s="436"/>
      <c r="BA97" s="436"/>
      <c r="BB97" s="436"/>
      <c r="BC97" s="436"/>
      <c r="BD97" s="436"/>
      <c r="BE97" s="436"/>
    </row>
    <row r="98" spans="1:57">
      <c r="A98" s="436"/>
      <c r="B98" s="436"/>
      <c r="C98" s="436"/>
      <c r="D98" s="436"/>
      <c r="E98" s="436"/>
      <c r="F98" s="436"/>
      <c r="G98" s="436"/>
      <c r="H98" s="436"/>
      <c r="I98" s="436"/>
      <c r="J98" s="436"/>
      <c r="K98" s="436"/>
      <c r="L98" s="436"/>
      <c r="M98" s="436"/>
      <c r="N98" s="436"/>
      <c r="O98" s="436"/>
      <c r="P98" s="436"/>
      <c r="Q98" s="436"/>
      <c r="R98" s="436"/>
      <c r="S98" s="436"/>
      <c r="T98" s="436"/>
      <c r="U98" s="436"/>
      <c r="V98" s="436"/>
      <c r="W98" s="436"/>
      <c r="X98" s="436"/>
      <c r="Y98" s="436"/>
      <c r="Z98" s="436"/>
      <c r="AA98" s="436"/>
      <c r="AB98" s="436"/>
      <c r="AC98" s="436"/>
      <c r="AD98" s="436"/>
      <c r="AE98" s="436"/>
      <c r="AF98" s="436"/>
      <c r="AG98" s="436"/>
      <c r="AH98" s="436"/>
      <c r="AI98" s="436"/>
      <c r="AJ98" s="436"/>
      <c r="AK98" s="436"/>
      <c r="AL98" s="436"/>
      <c r="AM98" s="436"/>
      <c r="AN98" s="436"/>
      <c r="AO98" s="436"/>
      <c r="AP98" s="436"/>
      <c r="AQ98" s="436"/>
      <c r="AR98" s="436"/>
      <c r="AS98" s="436"/>
      <c r="AT98" s="436"/>
      <c r="AU98" s="436"/>
      <c r="AV98" s="436"/>
      <c r="AW98" s="436"/>
      <c r="AX98" s="436"/>
      <c r="AY98" s="436"/>
      <c r="AZ98" s="436"/>
      <c r="BA98" s="436"/>
      <c r="BB98" s="436"/>
      <c r="BC98" s="436"/>
      <c r="BD98" s="436"/>
      <c r="BE98" s="436"/>
    </row>
    <row r="99" spans="1:57">
      <c r="A99" s="436"/>
      <c r="B99" s="436"/>
      <c r="C99" s="436"/>
      <c r="D99" s="436"/>
      <c r="E99" s="436"/>
      <c r="F99" s="436"/>
      <c r="G99" s="436"/>
      <c r="H99" s="436"/>
      <c r="I99" s="436"/>
      <c r="J99" s="436"/>
      <c r="K99" s="436"/>
      <c r="L99" s="436"/>
      <c r="M99" s="436"/>
      <c r="N99" s="436"/>
      <c r="O99" s="436"/>
      <c r="P99" s="436"/>
      <c r="Q99" s="436"/>
      <c r="R99" s="436"/>
      <c r="S99" s="436"/>
      <c r="T99" s="436"/>
      <c r="U99" s="436"/>
      <c r="V99" s="436"/>
      <c r="W99" s="436"/>
      <c r="X99" s="436"/>
      <c r="Y99" s="436"/>
      <c r="Z99" s="436"/>
      <c r="AA99" s="436"/>
      <c r="AB99" s="436"/>
      <c r="AC99" s="436"/>
      <c r="AD99" s="436"/>
      <c r="AE99" s="436"/>
      <c r="AF99" s="436"/>
      <c r="AG99" s="436"/>
      <c r="AH99" s="436"/>
      <c r="AI99" s="436"/>
      <c r="AJ99" s="436"/>
      <c r="AK99" s="436"/>
      <c r="AL99" s="436"/>
      <c r="AM99" s="436"/>
      <c r="AN99" s="436"/>
      <c r="AO99" s="436"/>
      <c r="AP99" s="436"/>
      <c r="AQ99" s="436"/>
      <c r="AR99" s="436"/>
      <c r="AS99" s="436"/>
      <c r="AT99" s="436"/>
      <c r="AU99" s="436"/>
      <c r="AV99" s="436"/>
      <c r="AW99" s="436"/>
      <c r="AX99" s="436"/>
      <c r="AY99" s="436"/>
      <c r="AZ99" s="436"/>
      <c r="BA99" s="436"/>
      <c r="BB99" s="436"/>
      <c r="BC99" s="436"/>
      <c r="BD99" s="436"/>
      <c r="BE99" s="436"/>
    </row>
    <row r="100" spans="1:57">
      <c r="A100" s="436"/>
      <c r="B100" s="436"/>
      <c r="C100" s="436"/>
      <c r="D100" s="436"/>
      <c r="E100" s="436"/>
      <c r="F100" s="436"/>
      <c r="G100" s="436"/>
      <c r="H100" s="436"/>
      <c r="I100" s="436"/>
      <c r="J100" s="436"/>
      <c r="K100" s="436"/>
      <c r="L100" s="436"/>
      <c r="M100" s="436"/>
      <c r="N100" s="436"/>
      <c r="O100" s="436"/>
      <c r="P100" s="436"/>
      <c r="Q100" s="436"/>
      <c r="R100" s="436"/>
      <c r="S100" s="436"/>
      <c r="T100" s="436"/>
      <c r="U100" s="436"/>
      <c r="V100" s="436"/>
      <c r="W100" s="436"/>
      <c r="X100" s="436"/>
      <c r="Y100" s="436"/>
      <c r="Z100" s="436"/>
      <c r="AA100" s="436"/>
      <c r="AB100" s="436"/>
      <c r="AC100" s="436"/>
      <c r="AD100" s="436"/>
      <c r="AE100" s="436"/>
      <c r="AF100" s="436"/>
      <c r="AG100" s="436"/>
      <c r="AH100" s="436"/>
      <c r="AI100" s="436"/>
      <c r="AJ100" s="436"/>
      <c r="AK100" s="436"/>
      <c r="AL100" s="436"/>
      <c r="AM100" s="436"/>
      <c r="AN100" s="436"/>
      <c r="AO100" s="436"/>
      <c r="AP100" s="436"/>
      <c r="AQ100" s="436"/>
      <c r="AR100" s="436"/>
      <c r="AS100" s="436"/>
      <c r="AT100" s="436"/>
      <c r="AU100" s="436"/>
      <c r="AV100" s="436"/>
      <c r="AW100" s="436"/>
      <c r="AX100" s="436"/>
      <c r="AY100" s="436"/>
      <c r="AZ100" s="436"/>
      <c r="BA100" s="436"/>
      <c r="BB100" s="436"/>
      <c r="BC100" s="436"/>
      <c r="BD100" s="436"/>
      <c r="BE100" s="436"/>
    </row>
    <row r="101" spans="1:57">
      <c r="A101" s="436"/>
      <c r="B101" s="436"/>
      <c r="C101" s="436"/>
      <c r="D101" s="436"/>
      <c r="E101" s="436"/>
      <c r="F101" s="436"/>
      <c r="G101" s="436"/>
      <c r="H101" s="436"/>
      <c r="I101" s="436"/>
      <c r="J101" s="436"/>
      <c r="K101" s="436"/>
      <c r="L101" s="436"/>
      <c r="M101" s="436"/>
      <c r="N101" s="436"/>
      <c r="O101" s="436"/>
      <c r="P101" s="436"/>
      <c r="Q101" s="436"/>
      <c r="R101" s="436"/>
      <c r="S101" s="436"/>
      <c r="T101" s="436"/>
      <c r="U101" s="436"/>
      <c r="V101" s="436"/>
      <c r="W101" s="436"/>
      <c r="X101" s="436"/>
      <c r="Y101" s="436"/>
      <c r="Z101" s="436"/>
      <c r="AA101" s="436"/>
      <c r="AB101" s="436"/>
      <c r="AC101" s="436"/>
      <c r="AD101" s="436"/>
      <c r="AE101" s="436"/>
      <c r="AF101" s="436"/>
      <c r="AG101" s="436"/>
      <c r="AH101" s="436"/>
      <c r="AI101" s="436"/>
      <c r="AJ101" s="436"/>
      <c r="AK101" s="436"/>
      <c r="AL101" s="436"/>
      <c r="AM101" s="436"/>
      <c r="AN101" s="436"/>
      <c r="AO101" s="436"/>
      <c r="AP101" s="436"/>
      <c r="AQ101" s="436"/>
      <c r="AR101" s="436"/>
      <c r="AS101" s="436"/>
      <c r="AT101" s="436"/>
      <c r="AU101" s="436"/>
      <c r="AV101" s="436"/>
      <c r="AW101" s="436"/>
      <c r="AX101" s="436"/>
      <c r="AY101" s="436"/>
      <c r="AZ101" s="436"/>
      <c r="BA101" s="436"/>
      <c r="BB101" s="436"/>
      <c r="BC101" s="436"/>
      <c r="BD101" s="436"/>
      <c r="BE101" s="436"/>
    </row>
    <row r="102" spans="1:57">
      <c r="A102" s="436"/>
      <c r="B102" s="436"/>
      <c r="C102" s="436"/>
      <c r="D102" s="436"/>
      <c r="E102" s="436"/>
      <c r="F102" s="436"/>
      <c r="G102" s="436"/>
      <c r="H102" s="436"/>
      <c r="I102" s="436"/>
      <c r="J102" s="436"/>
      <c r="K102" s="436"/>
      <c r="L102" s="436"/>
      <c r="M102" s="436"/>
      <c r="N102" s="436"/>
      <c r="O102" s="436"/>
      <c r="P102" s="436"/>
      <c r="Q102" s="436"/>
      <c r="R102" s="436"/>
      <c r="S102" s="436"/>
      <c r="T102" s="436"/>
      <c r="U102" s="436"/>
      <c r="V102" s="436"/>
      <c r="W102" s="436"/>
      <c r="X102" s="436"/>
      <c r="Y102" s="436"/>
      <c r="Z102" s="436"/>
      <c r="AA102" s="436"/>
      <c r="AB102" s="436"/>
      <c r="AC102" s="436"/>
      <c r="AD102" s="436"/>
      <c r="AE102" s="436"/>
      <c r="AF102" s="436"/>
      <c r="AG102" s="436"/>
      <c r="AH102" s="436"/>
      <c r="AI102" s="436"/>
      <c r="AJ102" s="436"/>
      <c r="AK102" s="436"/>
      <c r="AL102" s="436"/>
      <c r="AM102" s="436"/>
      <c r="AN102" s="436"/>
      <c r="AO102" s="436"/>
      <c r="AP102" s="436"/>
      <c r="AQ102" s="436"/>
      <c r="AR102" s="436"/>
      <c r="AS102" s="436"/>
      <c r="AT102" s="436"/>
      <c r="AU102" s="436"/>
      <c r="AV102" s="436"/>
      <c r="AW102" s="436"/>
      <c r="AX102" s="436"/>
      <c r="AY102" s="436"/>
      <c r="AZ102" s="436"/>
      <c r="BA102" s="436"/>
      <c r="BB102" s="436"/>
      <c r="BC102" s="436"/>
      <c r="BD102" s="436"/>
      <c r="BE102" s="436"/>
    </row>
    <row r="103" spans="1:57">
      <c r="A103" s="436"/>
      <c r="B103" s="436"/>
      <c r="C103" s="436"/>
      <c r="D103" s="436"/>
      <c r="E103" s="436"/>
      <c r="F103" s="436"/>
      <c r="G103" s="436"/>
      <c r="H103" s="436"/>
      <c r="I103" s="436"/>
      <c r="J103" s="436"/>
      <c r="K103" s="436"/>
      <c r="L103" s="436"/>
      <c r="M103" s="436"/>
      <c r="N103" s="436"/>
      <c r="O103" s="436"/>
      <c r="P103" s="436"/>
      <c r="Q103" s="436"/>
      <c r="R103" s="436"/>
      <c r="S103" s="436"/>
      <c r="T103" s="436"/>
      <c r="U103" s="436"/>
      <c r="V103" s="436"/>
      <c r="W103" s="436"/>
      <c r="X103" s="436"/>
      <c r="Y103" s="436"/>
      <c r="Z103" s="436"/>
      <c r="AA103" s="436"/>
      <c r="AB103" s="436"/>
      <c r="AC103" s="436"/>
      <c r="AD103" s="436"/>
      <c r="AE103" s="436"/>
      <c r="AF103" s="436"/>
      <c r="AG103" s="436"/>
      <c r="AH103" s="436"/>
      <c r="AI103" s="436"/>
      <c r="AJ103" s="436"/>
      <c r="AK103" s="436"/>
      <c r="AL103" s="436"/>
      <c r="AM103" s="436"/>
      <c r="AN103" s="436"/>
      <c r="AO103" s="436"/>
      <c r="AP103" s="436"/>
      <c r="AQ103" s="436"/>
      <c r="AR103" s="436"/>
      <c r="AS103" s="436"/>
      <c r="AT103" s="436"/>
      <c r="AU103" s="436"/>
      <c r="AV103" s="436"/>
      <c r="AW103" s="436"/>
      <c r="AX103" s="436"/>
      <c r="AY103" s="436"/>
      <c r="AZ103" s="436"/>
      <c r="BA103" s="436"/>
      <c r="BB103" s="436"/>
      <c r="BC103" s="436"/>
      <c r="BD103" s="436"/>
      <c r="BE103" s="436"/>
    </row>
    <row r="104" spans="1:57">
      <c r="A104" s="436"/>
      <c r="B104" s="436"/>
      <c r="C104" s="436"/>
      <c r="D104" s="436"/>
      <c r="E104" s="436"/>
      <c r="F104" s="436"/>
      <c r="G104" s="436"/>
      <c r="H104" s="436"/>
      <c r="I104" s="436"/>
      <c r="J104" s="436"/>
      <c r="K104" s="436"/>
      <c r="L104" s="436"/>
      <c r="M104" s="436"/>
      <c r="N104" s="436"/>
      <c r="O104" s="436"/>
      <c r="P104" s="436"/>
      <c r="Q104" s="436"/>
      <c r="R104" s="436"/>
      <c r="S104" s="436"/>
      <c r="T104" s="436"/>
      <c r="U104" s="436"/>
      <c r="V104" s="436"/>
      <c r="W104" s="436"/>
      <c r="X104" s="436"/>
      <c r="Y104" s="436"/>
      <c r="Z104" s="436"/>
      <c r="AA104" s="436"/>
      <c r="AB104" s="436"/>
      <c r="AC104" s="436"/>
      <c r="AD104" s="436"/>
      <c r="AE104" s="436"/>
      <c r="AF104" s="436"/>
      <c r="AG104" s="436"/>
      <c r="AH104" s="436"/>
      <c r="AI104" s="436"/>
      <c r="AJ104" s="436"/>
      <c r="AK104" s="436"/>
      <c r="AL104" s="436"/>
      <c r="AM104" s="436"/>
      <c r="AN104" s="436"/>
      <c r="AO104" s="436"/>
      <c r="AP104" s="436"/>
      <c r="AQ104" s="436"/>
      <c r="AR104" s="436"/>
      <c r="AS104" s="436"/>
      <c r="AT104" s="436"/>
      <c r="AU104" s="436"/>
      <c r="AV104" s="436"/>
      <c r="AW104" s="436"/>
      <c r="AX104" s="436"/>
      <c r="AY104" s="436"/>
      <c r="AZ104" s="436"/>
      <c r="BA104" s="436"/>
      <c r="BB104" s="436"/>
      <c r="BC104" s="436"/>
      <c r="BD104" s="436"/>
      <c r="BE104" s="436"/>
    </row>
    <row r="105" spans="1:57">
      <c r="A105" s="436"/>
      <c r="B105" s="436"/>
      <c r="C105" s="436"/>
      <c r="D105" s="436"/>
      <c r="E105" s="436"/>
      <c r="F105" s="436"/>
      <c r="G105" s="436"/>
      <c r="H105" s="436"/>
      <c r="I105" s="436"/>
      <c r="J105" s="436"/>
      <c r="K105" s="436"/>
      <c r="L105" s="436"/>
      <c r="M105" s="436"/>
      <c r="N105" s="436"/>
      <c r="O105" s="436"/>
      <c r="P105" s="436"/>
      <c r="Q105" s="436"/>
      <c r="R105" s="436"/>
      <c r="S105" s="436"/>
      <c r="T105" s="436"/>
      <c r="U105" s="436"/>
      <c r="V105" s="436"/>
      <c r="W105" s="436"/>
      <c r="X105" s="436"/>
      <c r="Y105" s="436"/>
      <c r="Z105" s="436"/>
      <c r="AA105" s="436"/>
      <c r="AB105" s="436"/>
      <c r="AC105" s="436"/>
      <c r="AD105" s="436"/>
      <c r="AE105" s="436"/>
      <c r="AF105" s="436"/>
      <c r="AG105" s="436"/>
      <c r="AH105" s="436"/>
      <c r="AI105" s="436"/>
      <c r="AJ105" s="436"/>
      <c r="AK105" s="436"/>
      <c r="AL105" s="436"/>
      <c r="AM105" s="436"/>
      <c r="AN105" s="436"/>
      <c r="AO105" s="436"/>
      <c r="AP105" s="436"/>
      <c r="AQ105" s="436"/>
      <c r="AR105" s="436"/>
      <c r="AS105" s="436"/>
      <c r="AT105" s="436"/>
      <c r="AU105" s="436"/>
      <c r="AV105" s="436"/>
      <c r="AW105" s="436"/>
      <c r="AX105" s="436"/>
      <c r="AY105" s="436"/>
      <c r="AZ105" s="436"/>
      <c r="BA105" s="436"/>
      <c r="BB105" s="436"/>
      <c r="BC105" s="436"/>
      <c r="BD105" s="436"/>
      <c r="BE105" s="436"/>
    </row>
    <row r="106" spans="1:57">
      <c r="A106" s="436"/>
      <c r="B106" s="436"/>
      <c r="C106" s="436"/>
      <c r="D106" s="436"/>
      <c r="E106" s="436"/>
      <c r="F106" s="436"/>
      <c r="G106" s="436"/>
      <c r="H106" s="436"/>
      <c r="I106" s="436"/>
      <c r="J106" s="436"/>
      <c r="K106" s="436"/>
      <c r="L106" s="436"/>
      <c r="M106" s="436"/>
      <c r="N106" s="436"/>
      <c r="O106" s="436"/>
      <c r="P106" s="436"/>
      <c r="Q106" s="436"/>
      <c r="R106" s="436"/>
      <c r="S106" s="436"/>
      <c r="T106" s="436"/>
      <c r="U106" s="436"/>
      <c r="V106" s="436"/>
      <c r="W106" s="436"/>
      <c r="X106" s="436"/>
      <c r="Y106" s="436"/>
      <c r="Z106" s="436"/>
      <c r="AA106" s="436"/>
      <c r="AB106" s="436"/>
      <c r="AC106" s="436"/>
      <c r="AD106" s="436"/>
      <c r="AE106" s="436"/>
      <c r="AF106" s="436"/>
      <c r="AG106" s="436"/>
      <c r="AH106" s="436"/>
      <c r="AI106" s="436"/>
      <c r="AJ106" s="436"/>
      <c r="AK106" s="436"/>
      <c r="AL106" s="436"/>
      <c r="AM106" s="436"/>
      <c r="AN106" s="436"/>
      <c r="AO106" s="436"/>
      <c r="AP106" s="436"/>
      <c r="AQ106" s="436"/>
      <c r="AR106" s="436"/>
      <c r="AS106" s="436"/>
      <c r="AT106" s="436"/>
      <c r="AU106" s="436"/>
      <c r="AV106" s="436"/>
      <c r="AW106" s="436"/>
      <c r="AX106" s="436"/>
      <c r="AY106" s="436"/>
      <c r="AZ106" s="436"/>
      <c r="BA106" s="436"/>
      <c r="BB106" s="436"/>
      <c r="BC106" s="436"/>
      <c r="BD106" s="436"/>
      <c r="BE106" s="436"/>
    </row>
    <row r="107" spans="1:57">
      <c r="A107" s="436"/>
      <c r="B107" s="436"/>
      <c r="C107" s="436"/>
      <c r="D107" s="436"/>
      <c r="E107" s="436"/>
      <c r="F107" s="436"/>
      <c r="G107" s="436"/>
      <c r="H107" s="436"/>
      <c r="I107" s="436"/>
      <c r="J107" s="436"/>
      <c r="K107" s="436"/>
      <c r="L107" s="436"/>
      <c r="M107" s="436"/>
      <c r="N107" s="436"/>
      <c r="O107" s="436"/>
      <c r="P107" s="436"/>
      <c r="Q107" s="436"/>
      <c r="R107" s="436"/>
      <c r="S107" s="436"/>
      <c r="T107" s="436"/>
      <c r="U107" s="436"/>
      <c r="V107" s="436"/>
      <c r="W107" s="436"/>
      <c r="X107" s="436"/>
      <c r="Y107" s="436"/>
      <c r="Z107" s="436"/>
      <c r="AA107" s="436"/>
      <c r="AB107" s="436"/>
      <c r="AC107" s="436"/>
      <c r="AD107" s="436"/>
      <c r="AE107" s="436"/>
      <c r="AF107" s="436"/>
      <c r="AG107" s="436"/>
      <c r="AH107" s="436"/>
      <c r="AI107" s="436"/>
      <c r="AJ107" s="436"/>
      <c r="AK107" s="436"/>
      <c r="AL107" s="436"/>
      <c r="AM107" s="436"/>
      <c r="AN107" s="436"/>
      <c r="AO107" s="436"/>
      <c r="AP107" s="436"/>
      <c r="AQ107" s="436"/>
      <c r="AR107" s="436"/>
      <c r="AS107" s="436"/>
      <c r="AT107" s="436"/>
      <c r="AU107" s="436"/>
      <c r="AV107" s="436"/>
      <c r="AW107" s="436"/>
      <c r="AX107" s="436"/>
      <c r="AY107" s="436"/>
      <c r="AZ107" s="436"/>
      <c r="BA107" s="436"/>
      <c r="BB107" s="436"/>
      <c r="BC107" s="436"/>
      <c r="BD107" s="436"/>
      <c r="BE107" s="436"/>
    </row>
    <row r="108" spans="1:57">
      <c r="A108" s="436"/>
      <c r="B108" s="436"/>
      <c r="C108" s="436"/>
      <c r="D108" s="436"/>
      <c r="E108" s="436"/>
      <c r="F108" s="436"/>
      <c r="G108" s="436"/>
      <c r="H108" s="436"/>
      <c r="I108" s="436"/>
      <c r="J108" s="436"/>
      <c r="K108" s="436"/>
      <c r="L108" s="436"/>
      <c r="M108" s="436"/>
      <c r="N108" s="436"/>
      <c r="O108" s="436"/>
      <c r="P108" s="436"/>
      <c r="Q108" s="436"/>
      <c r="R108" s="436"/>
      <c r="S108" s="436"/>
      <c r="T108" s="436"/>
      <c r="U108" s="436"/>
      <c r="V108" s="436"/>
      <c r="W108" s="436"/>
      <c r="X108" s="436"/>
      <c r="Y108" s="436"/>
      <c r="Z108" s="436"/>
      <c r="AA108" s="436"/>
      <c r="AB108" s="436"/>
      <c r="AC108" s="436"/>
      <c r="AD108" s="436"/>
      <c r="AE108" s="436"/>
      <c r="AF108" s="436"/>
      <c r="AG108" s="436"/>
      <c r="AH108" s="436"/>
      <c r="AI108" s="436"/>
      <c r="AJ108" s="436"/>
      <c r="AK108" s="436"/>
      <c r="AL108" s="436"/>
      <c r="AM108" s="436"/>
      <c r="AN108" s="436"/>
      <c r="AO108" s="436"/>
      <c r="AP108" s="436"/>
      <c r="AQ108" s="436"/>
      <c r="AR108" s="436"/>
      <c r="AS108" s="436"/>
      <c r="AT108" s="436"/>
      <c r="AU108" s="436"/>
      <c r="AV108" s="436"/>
      <c r="AW108" s="436"/>
      <c r="AX108" s="436"/>
      <c r="AY108" s="436"/>
      <c r="AZ108" s="436"/>
      <c r="BA108" s="436"/>
      <c r="BB108" s="436"/>
      <c r="BC108" s="436"/>
      <c r="BD108" s="436"/>
      <c r="BE108" s="436"/>
    </row>
    <row r="109" spans="1:57">
      <c r="A109" s="436"/>
      <c r="B109" s="436"/>
      <c r="C109" s="436"/>
      <c r="D109" s="436"/>
      <c r="E109" s="436"/>
      <c r="F109" s="436"/>
      <c r="G109" s="436"/>
      <c r="H109" s="436"/>
      <c r="I109" s="436"/>
      <c r="J109" s="436"/>
      <c r="K109" s="436"/>
      <c r="L109" s="436"/>
      <c r="M109" s="436"/>
      <c r="N109" s="436"/>
      <c r="O109" s="436"/>
      <c r="P109" s="436"/>
      <c r="Q109" s="436"/>
      <c r="R109" s="436"/>
      <c r="S109" s="436"/>
      <c r="T109" s="436"/>
      <c r="U109" s="436"/>
      <c r="V109" s="436"/>
      <c r="W109" s="436"/>
      <c r="X109" s="436"/>
      <c r="Y109" s="436"/>
      <c r="Z109" s="436"/>
      <c r="AA109" s="436"/>
      <c r="AB109" s="436"/>
      <c r="AC109" s="436"/>
      <c r="AD109" s="436"/>
      <c r="AE109" s="436"/>
      <c r="AF109" s="436"/>
      <c r="AG109" s="436"/>
      <c r="AH109" s="436"/>
      <c r="AI109" s="436"/>
      <c r="AJ109" s="436"/>
      <c r="AK109" s="436"/>
      <c r="AL109" s="436"/>
      <c r="AM109" s="436"/>
      <c r="AN109" s="436"/>
      <c r="AO109" s="436"/>
      <c r="AP109" s="436"/>
      <c r="AQ109" s="436"/>
      <c r="AR109" s="436"/>
      <c r="AS109" s="436"/>
      <c r="AT109" s="436"/>
      <c r="AU109" s="436"/>
      <c r="AV109" s="436"/>
      <c r="AW109" s="436"/>
      <c r="AX109" s="436"/>
      <c r="AY109" s="436"/>
      <c r="AZ109" s="436"/>
      <c r="BA109" s="436"/>
      <c r="BB109" s="436"/>
      <c r="BC109" s="436"/>
      <c r="BD109" s="436"/>
      <c r="BE109" s="436"/>
    </row>
    <row r="110" spans="1:57">
      <c r="A110" s="436"/>
      <c r="B110" s="436"/>
      <c r="C110" s="436"/>
      <c r="D110" s="436"/>
      <c r="E110" s="436"/>
      <c r="F110" s="436"/>
      <c r="G110" s="436"/>
      <c r="H110" s="436"/>
      <c r="I110" s="436"/>
      <c r="J110" s="436"/>
      <c r="K110" s="436"/>
      <c r="L110" s="436"/>
      <c r="M110" s="436"/>
      <c r="N110" s="436"/>
      <c r="O110" s="436"/>
      <c r="P110" s="436"/>
      <c r="Q110" s="436"/>
      <c r="R110" s="436"/>
      <c r="S110" s="436"/>
      <c r="T110" s="436"/>
      <c r="U110" s="436"/>
      <c r="V110" s="436"/>
      <c r="W110" s="436"/>
      <c r="X110" s="436"/>
      <c r="Y110" s="436"/>
      <c r="Z110" s="436"/>
      <c r="AA110" s="436"/>
      <c r="AB110" s="436"/>
      <c r="AC110" s="436"/>
      <c r="AD110" s="436"/>
      <c r="AE110" s="436"/>
      <c r="AF110" s="436"/>
      <c r="AG110" s="436"/>
      <c r="AH110" s="436"/>
      <c r="AI110" s="436"/>
      <c r="AJ110" s="436"/>
      <c r="AK110" s="436"/>
      <c r="AL110" s="436"/>
      <c r="AM110" s="436"/>
      <c r="AN110" s="436"/>
      <c r="AO110" s="436"/>
      <c r="AP110" s="436"/>
      <c r="AQ110" s="436"/>
      <c r="AR110" s="436"/>
      <c r="AS110" s="436"/>
      <c r="AT110" s="436"/>
      <c r="AU110" s="436"/>
      <c r="AV110" s="436"/>
      <c r="AW110" s="436"/>
      <c r="AX110" s="436"/>
      <c r="AY110" s="436"/>
      <c r="AZ110" s="436"/>
      <c r="BA110" s="436"/>
      <c r="BB110" s="436"/>
      <c r="BC110" s="436"/>
      <c r="BD110" s="436"/>
      <c r="BE110" s="436"/>
    </row>
    <row r="111" spans="1:57">
      <c r="A111" s="436"/>
      <c r="B111" s="436"/>
      <c r="C111" s="436"/>
      <c r="D111" s="436"/>
      <c r="E111" s="436"/>
      <c r="F111" s="436"/>
      <c r="G111" s="436"/>
      <c r="H111" s="436"/>
      <c r="I111" s="436"/>
      <c r="J111" s="436"/>
      <c r="K111" s="436"/>
      <c r="L111" s="436"/>
      <c r="M111" s="436"/>
      <c r="N111" s="436"/>
      <c r="O111" s="436"/>
      <c r="P111" s="436"/>
      <c r="Q111" s="436"/>
      <c r="R111" s="436"/>
      <c r="S111" s="436"/>
      <c r="T111" s="436"/>
      <c r="U111" s="436"/>
      <c r="V111" s="436"/>
      <c r="W111" s="436"/>
      <c r="X111" s="436"/>
      <c r="Y111" s="436"/>
      <c r="Z111" s="436"/>
      <c r="AA111" s="436"/>
      <c r="AB111" s="436"/>
      <c r="AC111" s="436"/>
      <c r="AD111" s="436"/>
      <c r="AE111" s="436"/>
      <c r="AF111" s="436"/>
      <c r="AG111" s="436"/>
      <c r="AH111" s="436"/>
      <c r="AI111" s="436"/>
      <c r="AJ111" s="436"/>
      <c r="AK111" s="436"/>
      <c r="AL111" s="436"/>
      <c r="AM111" s="436"/>
      <c r="AN111" s="436"/>
      <c r="AO111" s="436"/>
      <c r="AP111" s="436"/>
      <c r="AQ111" s="436"/>
      <c r="AR111" s="436"/>
      <c r="AS111" s="436"/>
      <c r="AT111" s="436"/>
      <c r="AU111" s="436"/>
      <c r="AV111" s="436"/>
      <c r="AW111" s="436"/>
      <c r="AX111" s="436"/>
      <c r="AY111" s="436"/>
      <c r="AZ111" s="436"/>
      <c r="BA111" s="436"/>
      <c r="BB111" s="436"/>
      <c r="BC111" s="436"/>
      <c r="BD111" s="436"/>
      <c r="BE111" s="436"/>
    </row>
    <row r="112" spans="1:57">
      <c r="A112" s="436"/>
      <c r="B112" s="436"/>
      <c r="C112" s="436"/>
      <c r="D112" s="436"/>
      <c r="E112" s="436"/>
      <c r="F112" s="436"/>
      <c r="G112" s="436"/>
      <c r="H112" s="436"/>
      <c r="I112" s="436"/>
      <c r="J112" s="436"/>
      <c r="K112" s="436"/>
      <c r="L112" s="436"/>
      <c r="M112" s="436"/>
      <c r="N112" s="436"/>
      <c r="O112" s="436"/>
      <c r="P112" s="436"/>
      <c r="Q112" s="436"/>
      <c r="R112" s="436"/>
      <c r="S112" s="436"/>
      <c r="T112" s="436"/>
      <c r="U112" s="436"/>
      <c r="V112" s="436"/>
      <c r="W112" s="436"/>
      <c r="X112" s="436"/>
      <c r="Y112" s="436"/>
      <c r="Z112" s="436"/>
      <c r="AA112" s="436"/>
      <c r="AB112" s="436"/>
      <c r="AC112" s="436"/>
      <c r="AD112" s="436"/>
      <c r="AE112" s="436"/>
      <c r="AF112" s="436"/>
      <c r="AG112" s="436"/>
      <c r="AH112" s="436"/>
      <c r="AI112" s="436"/>
      <c r="AJ112" s="436"/>
      <c r="AK112" s="436"/>
      <c r="AL112" s="436"/>
      <c r="AM112" s="436"/>
      <c r="AN112" s="436"/>
      <c r="AO112" s="436"/>
      <c r="AP112" s="436"/>
      <c r="AQ112" s="436"/>
      <c r="AR112" s="436"/>
      <c r="AS112" s="436"/>
      <c r="AT112" s="436"/>
      <c r="AU112" s="436"/>
      <c r="AV112" s="436"/>
      <c r="AW112" s="436"/>
      <c r="AX112" s="436"/>
      <c r="AY112" s="436"/>
      <c r="AZ112" s="436"/>
      <c r="BA112" s="436"/>
      <c r="BB112" s="436"/>
      <c r="BC112" s="436"/>
      <c r="BD112" s="436"/>
      <c r="BE112" s="436"/>
    </row>
    <row r="113" spans="1:57">
      <c r="A113" s="436"/>
      <c r="B113" s="436"/>
      <c r="C113" s="436"/>
      <c r="D113" s="436"/>
      <c r="E113" s="436"/>
      <c r="F113" s="436"/>
      <c r="G113" s="436"/>
      <c r="H113" s="436"/>
      <c r="I113" s="436"/>
      <c r="J113" s="436"/>
      <c r="K113" s="436"/>
      <c r="L113" s="436"/>
      <c r="M113" s="436"/>
      <c r="N113" s="436"/>
      <c r="O113" s="436"/>
      <c r="P113" s="436"/>
      <c r="Q113" s="436"/>
      <c r="R113" s="436"/>
      <c r="S113" s="436"/>
      <c r="T113" s="436"/>
      <c r="U113" s="436"/>
      <c r="V113" s="436"/>
      <c r="W113" s="436"/>
      <c r="X113" s="436"/>
      <c r="Y113" s="436"/>
      <c r="Z113" s="436"/>
      <c r="AA113" s="436"/>
      <c r="AB113" s="436"/>
      <c r="AC113" s="436"/>
      <c r="AD113" s="436"/>
      <c r="AE113" s="436"/>
      <c r="AF113" s="436"/>
      <c r="AG113" s="436"/>
      <c r="AH113" s="436"/>
      <c r="AI113" s="436"/>
      <c r="AJ113" s="436"/>
      <c r="AK113" s="436"/>
      <c r="AL113" s="436"/>
      <c r="AM113" s="436"/>
      <c r="AN113" s="436"/>
      <c r="AO113" s="436"/>
      <c r="AP113" s="436"/>
      <c r="AQ113" s="436"/>
      <c r="AR113" s="436"/>
      <c r="AS113" s="436"/>
      <c r="AT113" s="436"/>
      <c r="AU113" s="436"/>
      <c r="AV113" s="436"/>
      <c r="AW113" s="436"/>
      <c r="AX113" s="436"/>
      <c r="AY113" s="436"/>
      <c r="AZ113" s="436"/>
      <c r="BA113" s="436"/>
      <c r="BB113" s="436"/>
      <c r="BC113" s="436"/>
      <c r="BD113" s="436"/>
      <c r="BE113" s="436"/>
    </row>
    <row r="114" spans="1:57">
      <c r="A114" s="436"/>
      <c r="B114" s="436"/>
      <c r="C114" s="436"/>
      <c r="D114" s="436"/>
      <c r="E114" s="436"/>
      <c r="F114" s="436"/>
      <c r="G114" s="436"/>
      <c r="H114" s="436"/>
      <c r="I114" s="436"/>
      <c r="J114" s="436"/>
      <c r="K114" s="436"/>
      <c r="L114" s="436"/>
      <c r="M114" s="436"/>
      <c r="N114" s="436"/>
      <c r="O114" s="436"/>
      <c r="P114" s="436"/>
      <c r="Q114" s="436"/>
      <c r="R114" s="436"/>
      <c r="S114" s="436"/>
      <c r="T114" s="436"/>
      <c r="U114" s="436"/>
      <c r="V114" s="436"/>
      <c r="W114" s="436"/>
      <c r="X114" s="436"/>
      <c r="Y114" s="436"/>
      <c r="Z114" s="436"/>
      <c r="AA114" s="436"/>
      <c r="AB114" s="436"/>
      <c r="AC114" s="436"/>
      <c r="AD114" s="436"/>
      <c r="AE114" s="436"/>
      <c r="AF114" s="436"/>
      <c r="AG114" s="436"/>
      <c r="AH114" s="436"/>
      <c r="AI114" s="436"/>
      <c r="AJ114" s="436"/>
      <c r="AK114" s="436"/>
      <c r="AL114" s="436"/>
      <c r="AM114" s="436"/>
      <c r="AN114" s="436"/>
      <c r="AO114" s="436"/>
      <c r="AP114" s="436"/>
      <c r="AQ114" s="436"/>
      <c r="AR114" s="436"/>
      <c r="AS114" s="436"/>
      <c r="AT114" s="436"/>
      <c r="AU114" s="436"/>
      <c r="AV114" s="436"/>
      <c r="AW114" s="436"/>
      <c r="AX114" s="436"/>
      <c r="AY114" s="436"/>
      <c r="AZ114" s="436"/>
      <c r="BA114" s="436"/>
      <c r="BB114" s="436"/>
      <c r="BC114" s="436"/>
      <c r="BD114" s="436"/>
      <c r="BE114" s="436"/>
    </row>
    <row r="115" spans="1:57">
      <c r="A115" s="436"/>
      <c r="B115" s="436"/>
      <c r="C115" s="436"/>
      <c r="D115" s="436"/>
      <c r="E115" s="436"/>
      <c r="F115" s="436"/>
      <c r="G115" s="436"/>
      <c r="H115" s="436"/>
      <c r="I115" s="436"/>
      <c r="J115" s="436"/>
      <c r="K115" s="436"/>
      <c r="L115" s="436"/>
      <c r="M115" s="436"/>
      <c r="N115" s="436"/>
      <c r="O115" s="436"/>
      <c r="P115" s="436"/>
      <c r="Q115" s="436"/>
      <c r="R115" s="436"/>
      <c r="S115" s="436"/>
      <c r="T115" s="436"/>
      <c r="U115" s="436"/>
      <c r="V115" s="436"/>
      <c r="W115" s="436"/>
      <c r="X115" s="436"/>
      <c r="Y115" s="436"/>
      <c r="Z115" s="436"/>
      <c r="AA115" s="436"/>
      <c r="AB115" s="436"/>
      <c r="AC115" s="436"/>
      <c r="AD115" s="436"/>
      <c r="AE115" s="436"/>
      <c r="AF115" s="436"/>
      <c r="AG115" s="436"/>
      <c r="AH115" s="436"/>
      <c r="AI115" s="436"/>
      <c r="AJ115" s="436"/>
      <c r="AK115" s="436"/>
      <c r="AL115" s="436"/>
      <c r="AM115" s="436"/>
      <c r="AN115" s="436"/>
      <c r="AO115" s="436"/>
      <c r="AP115" s="436"/>
      <c r="AQ115" s="436"/>
      <c r="AR115" s="436"/>
      <c r="AS115" s="436"/>
      <c r="AT115" s="436"/>
      <c r="AU115" s="436"/>
      <c r="AV115" s="436"/>
      <c r="AW115" s="436"/>
      <c r="AX115" s="436"/>
      <c r="AY115" s="436"/>
      <c r="AZ115" s="436"/>
      <c r="BA115" s="436"/>
      <c r="BB115" s="436"/>
      <c r="BC115" s="436"/>
      <c r="BD115" s="436"/>
      <c r="BE115" s="436"/>
    </row>
    <row r="116" spans="1:57">
      <c r="A116" s="436"/>
      <c r="B116" s="436"/>
      <c r="C116" s="436"/>
      <c r="D116" s="436"/>
      <c r="E116" s="436"/>
      <c r="F116" s="436"/>
      <c r="G116" s="436"/>
      <c r="H116" s="436"/>
      <c r="I116" s="436"/>
      <c r="J116" s="436"/>
      <c r="K116" s="436"/>
      <c r="L116" s="436"/>
      <c r="M116" s="436"/>
      <c r="N116" s="436"/>
      <c r="O116" s="436"/>
      <c r="P116" s="436"/>
      <c r="Q116" s="436"/>
      <c r="R116" s="436"/>
      <c r="S116" s="436"/>
      <c r="T116" s="436"/>
      <c r="U116" s="436"/>
      <c r="V116" s="436"/>
      <c r="W116" s="436"/>
      <c r="X116" s="436"/>
      <c r="Y116" s="436"/>
      <c r="Z116" s="436"/>
      <c r="AA116" s="436"/>
      <c r="AB116" s="436"/>
      <c r="AC116" s="436"/>
      <c r="AD116" s="436"/>
      <c r="AE116" s="436"/>
      <c r="AF116" s="436"/>
      <c r="AG116" s="436"/>
      <c r="AH116" s="436"/>
      <c r="AI116" s="436"/>
      <c r="AJ116" s="436"/>
      <c r="AK116" s="436"/>
      <c r="AL116" s="436"/>
      <c r="AM116" s="436"/>
      <c r="AN116" s="436"/>
      <c r="AO116" s="436"/>
      <c r="AP116" s="436"/>
      <c r="AQ116" s="436"/>
      <c r="AR116" s="436"/>
      <c r="AS116" s="436"/>
      <c r="AT116" s="436"/>
      <c r="AU116" s="436"/>
      <c r="AV116" s="436"/>
      <c r="AW116" s="436"/>
      <c r="AX116" s="436"/>
      <c r="AY116" s="436"/>
      <c r="AZ116" s="436"/>
      <c r="BA116" s="436"/>
      <c r="BB116" s="436"/>
      <c r="BC116" s="436"/>
      <c r="BD116" s="436"/>
      <c r="BE116" s="436"/>
    </row>
    <row r="117" spans="1:57">
      <c r="A117" s="436"/>
      <c r="B117" s="436"/>
      <c r="C117" s="436"/>
      <c r="D117" s="436"/>
      <c r="E117" s="436"/>
      <c r="F117" s="436"/>
      <c r="G117" s="436"/>
      <c r="H117" s="436"/>
      <c r="I117" s="436"/>
      <c r="J117" s="436"/>
      <c r="K117" s="436"/>
      <c r="L117" s="436"/>
      <c r="M117" s="436"/>
      <c r="N117" s="436"/>
      <c r="O117" s="436"/>
      <c r="P117" s="436"/>
      <c r="Q117" s="436"/>
      <c r="R117" s="436"/>
      <c r="S117" s="436"/>
      <c r="T117" s="436"/>
      <c r="U117" s="436"/>
      <c r="V117" s="436"/>
      <c r="W117" s="436"/>
      <c r="X117" s="436"/>
      <c r="Y117" s="436"/>
      <c r="Z117" s="436"/>
      <c r="AA117" s="436"/>
      <c r="AB117" s="436"/>
      <c r="AC117" s="436"/>
      <c r="AD117" s="436"/>
      <c r="AE117" s="436"/>
      <c r="AF117" s="436"/>
      <c r="AG117" s="436"/>
      <c r="AH117" s="436"/>
      <c r="AI117" s="436"/>
      <c r="AJ117" s="436"/>
      <c r="AK117" s="436"/>
      <c r="AL117" s="436"/>
      <c r="AM117" s="436"/>
      <c r="AN117" s="436"/>
      <c r="AO117" s="436"/>
      <c r="AP117" s="436"/>
      <c r="AQ117" s="436"/>
      <c r="AR117" s="436"/>
      <c r="AS117" s="436"/>
      <c r="AT117" s="436"/>
      <c r="AU117" s="436"/>
      <c r="AV117" s="436"/>
      <c r="AW117" s="436"/>
      <c r="AX117" s="436"/>
      <c r="AY117" s="436"/>
      <c r="AZ117" s="436"/>
      <c r="BA117" s="436"/>
      <c r="BB117" s="436"/>
      <c r="BC117" s="436"/>
      <c r="BD117" s="436"/>
      <c r="BE117" s="436"/>
    </row>
    <row r="118" spans="1:57">
      <c r="A118" s="436"/>
      <c r="B118" s="436"/>
      <c r="C118" s="436"/>
      <c r="D118" s="436"/>
      <c r="E118" s="436"/>
      <c r="F118" s="436"/>
      <c r="G118" s="436"/>
      <c r="H118" s="436"/>
      <c r="I118" s="436"/>
      <c r="J118" s="436"/>
      <c r="K118" s="436"/>
      <c r="L118" s="436"/>
      <c r="M118" s="436"/>
      <c r="N118" s="436"/>
      <c r="O118" s="436"/>
      <c r="P118" s="436"/>
      <c r="Q118" s="436"/>
      <c r="R118" s="436"/>
      <c r="S118" s="436"/>
      <c r="T118" s="436"/>
      <c r="U118" s="436"/>
      <c r="V118" s="436"/>
      <c r="W118" s="436"/>
      <c r="X118" s="436"/>
      <c r="Y118" s="436"/>
      <c r="Z118" s="436"/>
      <c r="AA118" s="436"/>
      <c r="AB118" s="436"/>
      <c r="AC118" s="436"/>
      <c r="AD118" s="436"/>
      <c r="AE118" s="436"/>
      <c r="AF118" s="436"/>
      <c r="AG118" s="436"/>
      <c r="AH118" s="436"/>
      <c r="AI118" s="436"/>
      <c r="AJ118" s="436"/>
      <c r="AK118" s="436"/>
      <c r="AL118" s="436"/>
      <c r="AM118" s="436"/>
      <c r="AN118" s="436"/>
      <c r="AO118" s="436"/>
      <c r="AP118" s="436"/>
      <c r="AQ118" s="436"/>
      <c r="AR118" s="436"/>
      <c r="AS118" s="436"/>
      <c r="AT118" s="436"/>
      <c r="AU118" s="436"/>
      <c r="AV118" s="436"/>
      <c r="AW118" s="436"/>
      <c r="AX118" s="436"/>
      <c r="AY118" s="436"/>
      <c r="AZ118" s="436"/>
      <c r="BA118" s="436"/>
      <c r="BB118" s="436"/>
      <c r="BC118" s="436"/>
      <c r="BD118" s="436"/>
      <c r="BE118" s="436"/>
    </row>
    <row r="119" spans="1:57">
      <c r="A119" s="436"/>
      <c r="B119" s="436"/>
      <c r="C119" s="436"/>
      <c r="D119" s="436"/>
      <c r="E119" s="436"/>
      <c r="F119" s="436"/>
      <c r="G119" s="436"/>
      <c r="H119" s="436"/>
      <c r="I119" s="436"/>
      <c r="J119" s="436"/>
      <c r="K119" s="436"/>
      <c r="L119" s="436"/>
      <c r="M119" s="436"/>
      <c r="N119" s="436"/>
      <c r="O119" s="436"/>
      <c r="P119" s="436"/>
      <c r="Q119" s="436"/>
      <c r="R119" s="436"/>
      <c r="S119" s="436"/>
      <c r="T119" s="436"/>
      <c r="U119" s="436"/>
      <c r="V119" s="436"/>
      <c r="W119" s="436"/>
      <c r="X119" s="436"/>
      <c r="Y119" s="436"/>
      <c r="Z119" s="436"/>
      <c r="AA119" s="436"/>
      <c r="AB119" s="436"/>
      <c r="AC119" s="436"/>
      <c r="AD119" s="436"/>
      <c r="AE119" s="436"/>
      <c r="AF119" s="436"/>
      <c r="AG119" s="436"/>
      <c r="AH119" s="436"/>
      <c r="AI119" s="436"/>
      <c r="AJ119" s="436"/>
      <c r="AK119" s="436"/>
      <c r="AL119" s="436"/>
      <c r="AM119" s="436"/>
      <c r="AN119" s="436"/>
      <c r="AO119" s="436"/>
      <c r="AP119" s="436"/>
      <c r="AQ119" s="436"/>
      <c r="AR119" s="436"/>
      <c r="AS119" s="436"/>
      <c r="AT119" s="436"/>
      <c r="AU119" s="436"/>
      <c r="AV119" s="436"/>
      <c r="AW119" s="436"/>
      <c r="AX119" s="436"/>
      <c r="AY119" s="436"/>
      <c r="AZ119" s="436"/>
      <c r="BA119" s="436"/>
      <c r="BB119" s="436"/>
      <c r="BC119" s="436"/>
      <c r="BD119" s="436"/>
      <c r="BE119" s="436"/>
    </row>
    <row r="120" spans="1:57">
      <c r="A120" s="436"/>
      <c r="B120" s="436"/>
      <c r="C120" s="436"/>
      <c r="D120" s="436"/>
      <c r="E120" s="436"/>
      <c r="F120" s="436"/>
      <c r="G120" s="436"/>
      <c r="H120" s="436"/>
      <c r="I120" s="436"/>
      <c r="J120" s="436"/>
      <c r="K120" s="436"/>
      <c r="L120" s="436"/>
      <c r="M120" s="436"/>
      <c r="N120" s="436"/>
      <c r="O120" s="436"/>
      <c r="P120" s="436"/>
      <c r="Q120" s="436"/>
      <c r="R120" s="436"/>
      <c r="S120" s="436"/>
      <c r="T120" s="436"/>
      <c r="U120" s="436"/>
      <c r="V120" s="436"/>
      <c r="W120" s="436"/>
      <c r="X120" s="436"/>
      <c r="Y120" s="436"/>
      <c r="Z120" s="436"/>
      <c r="AA120" s="436"/>
      <c r="AB120" s="436"/>
      <c r="AC120" s="436"/>
      <c r="AD120" s="436"/>
      <c r="AE120" s="436"/>
      <c r="AF120" s="436"/>
      <c r="AG120" s="436"/>
      <c r="AH120" s="436"/>
      <c r="AI120" s="436"/>
      <c r="AJ120" s="436"/>
      <c r="AK120" s="436"/>
      <c r="AL120" s="436"/>
      <c r="AM120" s="436"/>
      <c r="AN120" s="436"/>
      <c r="AO120" s="436"/>
      <c r="AP120" s="436"/>
      <c r="AQ120" s="436"/>
      <c r="AR120" s="436"/>
      <c r="AS120" s="436"/>
      <c r="AT120" s="436"/>
      <c r="AU120" s="436"/>
      <c r="AV120" s="436"/>
      <c r="AW120" s="436"/>
      <c r="AX120" s="436"/>
      <c r="AY120" s="436"/>
      <c r="AZ120" s="436"/>
      <c r="BA120" s="436"/>
      <c r="BB120" s="436"/>
      <c r="BC120" s="436"/>
      <c r="BD120" s="436"/>
      <c r="BE120" s="436"/>
    </row>
    <row r="121" spans="1:57">
      <c r="A121" s="436"/>
      <c r="B121" s="436"/>
      <c r="C121" s="436"/>
      <c r="D121" s="436"/>
      <c r="E121" s="436"/>
      <c r="F121" s="436"/>
      <c r="G121" s="436"/>
      <c r="H121" s="436"/>
      <c r="I121" s="436"/>
      <c r="J121" s="436"/>
      <c r="K121" s="436"/>
      <c r="L121" s="436"/>
      <c r="M121" s="436"/>
      <c r="N121" s="436"/>
      <c r="O121" s="436"/>
      <c r="P121" s="436"/>
      <c r="Q121" s="436"/>
      <c r="R121" s="436"/>
      <c r="S121" s="436"/>
      <c r="T121" s="436"/>
      <c r="U121" s="436"/>
      <c r="V121" s="436"/>
      <c r="W121" s="436"/>
      <c r="X121" s="436"/>
      <c r="Y121" s="436"/>
      <c r="Z121" s="436"/>
      <c r="AA121" s="436"/>
      <c r="AB121" s="436"/>
      <c r="AC121" s="436"/>
      <c r="AD121" s="436"/>
      <c r="AE121" s="436"/>
      <c r="AF121" s="436"/>
      <c r="AG121" s="436"/>
      <c r="AH121" s="436"/>
      <c r="AI121" s="436"/>
      <c r="AJ121" s="436"/>
      <c r="AK121" s="436"/>
      <c r="AL121" s="436"/>
      <c r="AM121" s="436"/>
      <c r="AN121" s="436"/>
      <c r="AO121" s="436"/>
      <c r="AP121" s="436"/>
      <c r="AQ121" s="436"/>
      <c r="AR121" s="436"/>
      <c r="AS121" s="436"/>
      <c r="AT121" s="436"/>
      <c r="AU121" s="436"/>
      <c r="AV121" s="436"/>
      <c r="AW121" s="436"/>
      <c r="AX121" s="436"/>
      <c r="AY121" s="436"/>
      <c r="AZ121" s="436"/>
      <c r="BA121" s="436"/>
      <c r="BB121" s="436"/>
      <c r="BC121" s="436"/>
      <c r="BD121" s="436"/>
      <c r="BE121" s="436"/>
    </row>
    <row r="122" spans="1:57">
      <c r="A122" s="436"/>
      <c r="B122" s="436"/>
      <c r="C122" s="436"/>
      <c r="D122" s="436"/>
      <c r="E122" s="436"/>
      <c r="F122" s="436"/>
      <c r="G122" s="436"/>
      <c r="H122" s="436"/>
      <c r="I122" s="436"/>
      <c r="J122" s="436"/>
      <c r="K122" s="436"/>
      <c r="L122" s="436"/>
      <c r="M122" s="436"/>
      <c r="N122" s="436"/>
      <c r="O122" s="436"/>
      <c r="P122" s="436"/>
      <c r="Q122" s="436"/>
      <c r="R122" s="436"/>
      <c r="S122" s="436"/>
      <c r="T122" s="436"/>
      <c r="U122" s="436"/>
      <c r="V122" s="436"/>
      <c r="W122" s="436"/>
      <c r="X122" s="436"/>
      <c r="Y122" s="436"/>
      <c r="Z122" s="436"/>
      <c r="AA122" s="436"/>
      <c r="AB122" s="436"/>
      <c r="AC122" s="436"/>
      <c r="AD122" s="436"/>
      <c r="AE122" s="436"/>
      <c r="AF122" s="436"/>
      <c r="AG122" s="436"/>
      <c r="AH122" s="436"/>
      <c r="AI122" s="436"/>
      <c r="AJ122" s="436"/>
      <c r="AK122" s="436"/>
      <c r="AL122" s="436"/>
      <c r="AM122" s="436"/>
      <c r="AN122" s="436"/>
      <c r="AO122" s="436"/>
      <c r="AP122" s="436"/>
      <c r="AQ122" s="436"/>
      <c r="AR122" s="436"/>
      <c r="AS122" s="436"/>
      <c r="AT122" s="436"/>
      <c r="AU122" s="436"/>
      <c r="AV122" s="436"/>
      <c r="AW122" s="436"/>
      <c r="AX122" s="436"/>
      <c r="AY122" s="436"/>
      <c r="AZ122" s="436"/>
      <c r="BA122" s="436"/>
      <c r="BB122" s="436"/>
      <c r="BC122" s="436"/>
      <c r="BD122" s="436"/>
      <c r="BE122" s="436"/>
    </row>
    <row r="123" spans="1:57">
      <c r="A123" s="436"/>
      <c r="B123" s="436"/>
      <c r="C123" s="436"/>
      <c r="D123" s="436"/>
      <c r="E123" s="436"/>
      <c r="F123" s="436"/>
      <c r="G123" s="436"/>
      <c r="H123" s="436"/>
      <c r="I123" s="436"/>
      <c r="J123" s="436"/>
      <c r="K123" s="436"/>
      <c r="L123" s="436"/>
      <c r="M123" s="436"/>
      <c r="N123" s="436"/>
      <c r="O123" s="436"/>
      <c r="P123" s="436"/>
      <c r="Q123" s="436"/>
      <c r="R123" s="436"/>
      <c r="S123" s="436"/>
      <c r="T123" s="436"/>
      <c r="U123" s="436"/>
      <c r="V123" s="436"/>
      <c r="W123" s="436"/>
      <c r="X123" s="436"/>
      <c r="Y123" s="436"/>
      <c r="Z123" s="436"/>
      <c r="AA123" s="436"/>
      <c r="AB123" s="436"/>
      <c r="AC123" s="436"/>
      <c r="AD123" s="436"/>
      <c r="AE123" s="436"/>
      <c r="AF123" s="436"/>
      <c r="AG123" s="436"/>
      <c r="AH123" s="436"/>
      <c r="AI123" s="436"/>
      <c r="AJ123" s="436"/>
      <c r="AK123" s="436"/>
      <c r="AL123" s="436"/>
      <c r="AM123" s="436"/>
      <c r="AN123" s="436"/>
      <c r="AO123" s="436"/>
      <c r="AP123" s="436"/>
      <c r="AQ123" s="436"/>
      <c r="AR123" s="436"/>
      <c r="AS123" s="436"/>
      <c r="AT123" s="436"/>
      <c r="AU123" s="436"/>
      <c r="AV123" s="436"/>
      <c r="AW123" s="436"/>
      <c r="AX123" s="436"/>
      <c r="AY123" s="436"/>
      <c r="AZ123" s="436"/>
      <c r="BA123" s="436"/>
      <c r="BB123" s="436"/>
      <c r="BC123" s="436"/>
      <c r="BD123" s="436"/>
      <c r="BE123" s="436"/>
    </row>
    <row r="124" spans="1:57">
      <c r="A124" s="436"/>
      <c r="B124" s="436"/>
      <c r="C124" s="436"/>
      <c r="D124" s="436"/>
      <c r="E124" s="436"/>
      <c r="F124" s="436"/>
      <c r="G124" s="436"/>
      <c r="H124" s="436"/>
      <c r="I124" s="436"/>
      <c r="J124" s="436"/>
      <c r="K124" s="436"/>
      <c r="L124" s="436"/>
      <c r="M124" s="436"/>
      <c r="N124" s="436"/>
      <c r="O124" s="436"/>
      <c r="P124" s="436"/>
      <c r="Q124" s="436"/>
      <c r="R124" s="436"/>
      <c r="S124" s="436"/>
      <c r="T124" s="436"/>
      <c r="U124" s="436"/>
      <c r="V124" s="436"/>
      <c r="W124" s="436"/>
      <c r="X124" s="436"/>
      <c r="Y124" s="436"/>
      <c r="Z124" s="436"/>
      <c r="AA124" s="436"/>
      <c r="AB124" s="436"/>
      <c r="AC124" s="436"/>
      <c r="AD124" s="436"/>
      <c r="AE124" s="436"/>
      <c r="AF124" s="436"/>
      <c r="AG124" s="436"/>
      <c r="AH124" s="436"/>
      <c r="AI124" s="436"/>
      <c r="AJ124" s="436"/>
      <c r="AK124" s="436"/>
      <c r="AL124" s="436"/>
      <c r="AM124" s="436"/>
      <c r="AN124" s="436"/>
      <c r="AO124" s="436"/>
      <c r="AP124" s="436"/>
      <c r="AQ124" s="436"/>
      <c r="AR124" s="436"/>
      <c r="AS124" s="436"/>
      <c r="AT124" s="436"/>
      <c r="AU124" s="436"/>
      <c r="AV124" s="436"/>
      <c r="AW124" s="436"/>
      <c r="AX124" s="436"/>
      <c r="AY124" s="436"/>
      <c r="AZ124" s="436"/>
      <c r="BA124" s="436"/>
      <c r="BB124" s="436"/>
      <c r="BC124" s="436"/>
      <c r="BD124" s="436"/>
      <c r="BE124" s="436"/>
    </row>
    <row r="125" spans="1:57">
      <c r="A125" s="436"/>
      <c r="B125" s="436"/>
      <c r="C125" s="436"/>
      <c r="D125" s="436"/>
      <c r="E125" s="436"/>
      <c r="F125" s="436"/>
      <c r="G125" s="436"/>
      <c r="H125" s="436"/>
      <c r="I125" s="436"/>
      <c r="J125" s="436"/>
      <c r="K125" s="436"/>
      <c r="L125" s="436"/>
      <c r="M125" s="436"/>
      <c r="N125" s="436"/>
      <c r="O125" s="436"/>
      <c r="P125" s="436"/>
      <c r="Q125" s="436"/>
      <c r="R125" s="436"/>
      <c r="S125" s="436"/>
      <c r="T125" s="436"/>
      <c r="U125" s="436"/>
      <c r="V125" s="436"/>
      <c r="W125" s="436"/>
      <c r="X125" s="436"/>
      <c r="Y125" s="436"/>
      <c r="Z125" s="436"/>
      <c r="AA125" s="436"/>
      <c r="AB125" s="436"/>
      <c r="AC125" s="436"/>
      <c r="AD125" s="436"/>
      <c r="AE125" s="436"/>
      <c r="AF125" s="436"/>
      <c r="AG125" s="436"/>
      <c r="AH125" s="436"/>
      <c r="AI125" s="436"/>
      <c r="AJ125" s="436"/>
      <c r="AK125" s="436"/>
      <c r="AL125" s="436"/>
      <c r="AM125" s="436"/>
      <c r="AN125" s="436"/>
      <c r="AO125" s="436"/>
      <c r="AP125" s="436"/>
      <c r="AQ125" s="436"/>
      <c r="AR125" s="436"/>
      <c r="AS125" s="436"/>
      <c r="AT125" s="436"/>
      <c r="AU125" s="436"/>
      <c r="AV125" s="436"/>
      <c r="AW125" s="436"/>
      <c r="AX125" s="436"/>
      <c r="AY125" s="436"/>
      <c r="AZ125" s="436"/>
      <c r="BA125" s="436"/>
      <c r="BB125" s="436"/>
      <c r="BC125" s="436"/>
      <c r="BD125" s="436"/>
      <c r="BE125" s="436"/>
    </row>
    <row r="126" spans="1:57">
      <c r="A126" s="436"/>
      <c r="B126" s="436"/>
      <c r="C126" s="436"/>
      <c r="D126" s="436"/>
      <c r="E126" s="436"/>
      <c r="F126" s="436"/>
      <c r="G126" s="436"/>
      <c r="H126" s="436"/>
      <c r="I126" s="436"/>
      <c r="J126" s="436"/>
      <c r="K126" s="436"/>
      <c r="L126" s="436"/>
      <c r="M126" s="436"/>
      <c r="N126" s="436"/>
      <c r="O126" s="436"/>
      <c r="P126" s="436"/>
      <c r="Q126" s="436"/>
      <c r="R126" s="436"/>
      <c r="S126" s="436"/>
      <c r="T126" s="436"/>
      <c r="U126" s="436"/>
      <c r="V126" s="436"/>
      <c r="W126" s="436"/>
      <c r="X126" s="436"/>
      <c r="Y126" s="436"/>
      <c r="Z126" s="436"/>
      <c r="AA126" s="436"/>
      <c r="AB126" s="436"/>
      <c r="AC126" s="436"/>
      <c r="AD126" s="436"/>
      <c r="AE126" s="436"/>
      <c r="AF126" s="436"/>
      <c r="AG126" s="436"/>
      <c r="AH126" s="436"/>
      <c r="AI126" s="436"/>
      <c r="AJ126" s="436"/>
      <c r="AK126" s="436"/>
      <c r="AL126" s="436"/>
      <c r="AM126" s="436"/>
      <c r="AN126" s="436"/>
      <c r="AO126" s="436"/>
      <c r="AP126" s="436"/>
      <c r="AQ126" s="436"/>
      <c r="AR126" s="436"/>
      <c r="AS126" s="436"/>
      <c r="AT126" s="436"/>
      <c r="AU126" s="436"/>
      <c r="AV126" s="436"/>
      <c r="AW126" s="436"/>
      <c r="AX126" s="436"/>
      <c r="AY126" s="436"/>
      <c r="AZ126" s="436"/>
      <c r="BA126" s="436"/>
      <c r="BB126" s="436"/>
      <c r="BC126" s="436"/>
      <c r="BD126" s="436"/>
      <c r="BE126" s="436"/>
    </row>
    <row r="127" spans="1:57">
      <c r="A127" s="436"/>
      <c r="B127" s="436"/>
      <c r="C127" s="436"/>
      <c r="D127" s="436"/>
      <c r="E127" s="436"/>
      <c r="F127" s="436"/>
      <c r="G127" s="436"/>
      <c r="H127" s="436"/>
      <c r="I127" s="436"/>
      <c r="J127" s="436"/>
      <c r="K127" s="436"/>
      <c r="L127" s="436"/>
      <c r="M127" s="436"/>
      <c r="N127" s="436"/>
      <c r="O127" s="436"/>
      <c r="P127" s="436"/>
      <c r="Q127" s="436"/>
      <c r="R127" s="436"/>
      <c r="S127" s="436"/>
      <c r="T127" s="436"/>
      <c r="U127" s="436"/>
      <c r="V127" s="436"/>
      <c r="W127" s="436"/>
      <c r="X127" s="436"/>
      <c r="Y127" s="436"/>
      <c r="Z127" s="436"/>
      <c r="AA127" s="436"/>
      <c r="AB127" s="436"/>
      <c r="AC127" s="436"/>
      <c r="AD127" s="436"/>
      <c r="AE127" s="436"/>
      <c r="AF127" s="436"/>
      <c r="AG127" s="436"/>
      <c r="AH127" s="436"/>
      <c r="AI127" s="436"/>
      <c r="AJ127" s="436"/>
      <c r="AK127" s="436"/>
      <c r="AL127" s="436"/>
      <c r="AM127" s="436"/>
      <c r="AN127" s="436"/>
      <c r="AO127" s="436"/>
      <c r="AP127" s="436"/>
      <c r="AQ127" s="436"/>
      <c r="AR127" s="436"/>
      <c r="AS127" s="436"/>
      <c r="AT127" s="436"/>
      <c r="AU127" s="436"/>
      <c r="AV127" s="436"/>
      <c r="AW127" s="436"/>
      <c r="AX127" s="436"/>
      <c r="AY127" s="436"/>
      <c r="AZ127" s="436"/>
      <c r="BA127" s="436"/>
      <c r="BB127" s="436"/>
      <c r="BC127" s="436"/>
      <c r="BD127" s="436"/>
      <c r="BE127" s="436"/>
    </row>
    <row r="128" spans="1:57">
      <c r="A128" s="436"/>
      <c r="B128" s="436"/>
      <c r="C128" s="436"/>
      <c r="D128" s="436"/>
      <c r="E128" s="436"/>
      <c r="F128" s="436"/>
      <c r="G128" s="436"/>
      <c r="H128" s="436"/>
      <c r="I128" s="436"/>
      <c r="J128" s="436"/>
      <c r="K128" s="436"/>
      <c r="L128" s="436"/>
      <c r="M128" s="436"/>
      <c r="N128" s="436"/>
      <c r="O128" s="436"/>
      <c r="P128" s="436"/>
      <c r="Q128" s="436"/>
      <c r="R128" s="436"/>
      <c r="S128" s="436"/>
      <c r="T128" s="436"/>
      <c r="U128" s="436"/>
      <c r="V128" s="436"/>
      <c r="W128" s="436"/>
      <c r="X128" s="436"/>
      <c r="Y128" s="436"/>
      <c r="Z128" s="436"/>
      <c r="AA128" s="436"/>
      <c r="AB128" s="436"/>
      <c r="AC128" s="436"/>
      <c r="AD128" s="436"/>
      <c r="AE128" s="436"/>
      <c r="AF128" s="436"/>
      <c r="AG128" s="436"/>
      <c r="AH128" s="436"/>
      <c r="AI128" s="436"/>
      <c r="AJ128" s="436"/>
      <c r="AK128" s="436"/>
      <c r="AL128" s="436"/>
      <c r="AM128" s="436"/>
      <c r="AN128" s="436"/>
      <c r="AO128" s="436"/>
      <c r="AP128" s="436"/>
      <c r="AQ128" s="436"/>
      <c r="AR128" s="436"/>
      <c r="AS128" s="436"/>
      <c r="AT128" s="436"/>
      <c r="AU128" s="436"/>
      <c r="AV128" s="436"/>
      <c r="AW128" s="436"/>
      <c r="AX128" s="436"/>
      <c r="AY128" s="436"/>
      <c r="AZ128" s="436"/>
      <c r="BA128" s="436"/>
      <c r="BB128" s="436"/>
      <c r="BC128" s="436"/>
      <c r="BD128" s="436"/>
      <c r="BE128" s="436"/>
    </row>
    <row r="129" spans="1:57">
      <c r="A129" s="436"/>
      <c r="B129" s="436"/>
      <c r="C129" s="436"/>
      <c r="D129" s="436"/>
      <c r="E129" s="436"/>
      <c r="F129" s="436"/>
      <c r="G129" s="436"/>
      <c r="H129" s="436"/>
      <c r="I129" s="436"/>
      <c r="J129" s="436"/>
      <c r="K129" s="436"/>
      <c r="L129" s="436"/>
      <c r="M129" s="436"/>
      <c r="N129" s="436"/>
      <c r="O129" s="436"/>
      <c r="P129" s="436"/>
      <c r="Q129" s="436"/>
      <c r="R129" s="436"/>
      <c r="S129" s="436"/>
      <c r="T129" s="436"/>
      <c r="U129" s="436"/>
      <c r="V129" s="436"/>
      <c r="W129" s="436"/>
      <c r="X129" s="436"/>
      <c r="Y129" s="436"/>
      <c r="Z129" s="436"/>
      <c r="AA129" s="436"/>
      <c r="AB129" s="436"/>
      <c r="AC129" s="436"/>
      <c r="AD129" s="436"/>
      <c r="AE129" s="436"/>
      <c r="AF129" s="436"/>
      <c r="AG129" s="436"/>
      <c r="AH129" s="436"/>
      <c r="AI129" s="436"/>
      <c r="AJ129" s="436"/>
      <c r="AK129" s="436"/>
      <c r="AL129" s="436"/>
      <c r="AM129" s="436"/>
      <c r="AN129" s="436"/>
      <c r="AO129" s="436"/>
      <c r="AP129" s="436"/>
      <c r="AQ129" s="436"/>
      <c r="AR129" s="436"/>
      <c r="AS129" s="436"/>
      <c r="AT129" s="436"/>
      <c r="AU129" s="436"/>
      <c r="AV129" s="436"/>
      <c r="AW129" s="436"/>
      <c r="AX129" s="436"/>
      <c r="AY129" s="436"/>
      <c r="AZ129" s="436"/>
      <c r="BA129" s="436"/>
      <c r="BB129" s="436"/>
      <c r="BC129" s="436"/>
      <c r="BD129" s="436"/>
      <c r="BE129" s="436"/>
    </row>
    <row r="130" spans="1:57">
      <c r="A130" s="436"/>
      <c r="B130" s="436"/>
      <c r="C130" s="436"/>
      <c r="D130" s="436"/>
      <c r="E130" s="436"/>
      <c r="F130" s="436"/>
      <c r="G130" s="436"/>
      <c r="H130" s="436"/>
      <c r="I130" s="436"/>
      <c r="J130" s="436"/>
      <c r="K130" s="436"/>
      <c r="L130" s="436"/>
      <c r="M130" s="436"/>
      <c r="N130" s="436"/>
      <c r="O130" s="436"/>
      <c r="P130" s="436"/>
      <c r="Q130" s="436"/>
      <c r="R130" s="436"/>
      <c r="S130" s="436"/>
      <c r="T130" s="436"/>
      <c r="U130" s="436"/>
      <c r="V130" s="436"/>
      <c r="W130" s="436"/>
      <c r="X130" s="436"/>
      <c r="Y130" s="436"/>
      <c r="Z130" s="436"/>
      <c r="AA130" s="436"/>
      <c r="AB130" s="436"/>
      <c r="AC130" s="436"/>
      <c r="AD130" s="436"/>
      <c r="AE130" s="436"/>
      <c r="AF130" s="436"/>
      <c r="AG130" s="436"/>
      <c r="AH130" s="436"/>
      <c r="AI130" s="436"/>
      <c r="AJ130" s="436"/>
      <c r="AK130" s="436"/>
      <c r="AL130" s="436"/>
      <c r="AM130" s="436"/>
      <c r="AN130" s="436"/>
      <c r="AO130" s="436"/>
      <c r="AP130" s="436"/>
      <c r="AQ130" s="436"/>
      <c r="AR130" s="436"/>
      <c r="AS130" s="436"/>
      <c r="AT130" s="436"/>
      <c r="AU130" s="436"/>
      <c r="AV130" s="436"/>
      <c r="AW130" s="436"/>
      <c r="AX130" s="436"/>
      <c r="AY130" s="436"/>
      <c r="AZ130" s="436"/>
      <c r="BA130" s="436"/>
      <c r="BB130" s="436"/>
      <c r="BC130" s="436"/>
      <c r="BD130" s="436"/>
      <c r="BE130" s="436"/>
    </row>
    <row r="131" spans="1:57">
      <c r="A131" s="436"/>
      <c r="B131" s="436"/>
      <c r="C131" s="436"/>
      <c r="D131" s="436"/>
      <c r="E131" s="436"/>
      <c r="F131" s="436"/>
      <c r="G131" s="436"/>
      <c r="H131" s="436"/>
      <c r="I131" s="436"/>
      <c r="J131" s="436"/>
      <c r="K131" s="436"/>
      <c r="L131" s="436"/>
      <c r="M131" s="436"/>
      <c r="N131" s="436"/>
      <c r="O131" s="436"/>
      <c r="P131" s="436"/>
      <c r="Q131" s="436"/>
      <c r="R131" s="436"/>
      <c r="S131" s="436"/>
      <c r="T131" s="436"/>
      <c r="U131" s="436"/>
      <c r="V131" s="436"/>
      <c r="W131" s="436"/>
      <c r="X131" s="436"/>
      <c r="Y131" s="436"/>
      <c r="Z131" s="436"/>
      <c r="AA131" s="436"/>
      <c r="AB131" s="436"/>
      <c r="AC131" s="436"/>
      <c r="AD131" s="436"/>
      <c r="AE131" s="436"/>
      <c r="AF131" s="436"/>
      <c r="AG131" s="436"/>
      <c r="AH131" s="436"/>
      <c r="AI131" s="436"/>
      <c r="AJ131" s="436"/>
      <c r="AK131" s="436"/>
      <c r="AL131" s="436"/>
      <c r="AM131" s="436"/>
      <c r="AN131" s="436"/>
      <c r="AO131" s="436"/>
      <c r="AP131" s="436"/>
      <c r="AQ131" s="436"/>
      <c r="AR131" s="436"/>
      <c r="AS131" s="436"/>
      <c r="AT131" s="436"/>
      <c r="AU131" s="436"/>
      <c r="AV131" s="436"/>
      <c r="AW131" s="436"/>
      <c r="AX131" s="436"/>
      <c r="AY131" s="436"/>
      <c r="AZ131" s="436"/>
      <c r="BA131" s="436"/>
      <c r="BB131" s="436"/>
      <c r="BC131" s="436"/>
      <c r="BD131" s="436"/>
      <c r="BE131" s="436"/>
    </row>
    <row r="132" spans="1:57">
      <c r="A132" s="436"/>
      <c r="B132" s="436"/>
      <c r="C132" s="436"/>
      <c r="D132" s="436"/>
      <c r="E132" s="436"/>
      <c r="F132" s="436"/>
      <c r="G132" s="436"/>
      <c r="H132" s="436"/>
      <c r="I132" s="436"/>
      <c r="J132" s="436"/>
      <c r="K132" s="436"/>
      <c r="L132" s="436"/>
      <c r="M132" s="436"/>
      <c r="N132" s="436"/>
      <c r="O132" s="436"/>
      <c r="P132" s="436"/>
      <c r="Q132" s="436"/>
      <c r="R132" s="436"/>
      <c r="S132" s="436"/>
      <c r="T132" s="436"/>
      <c r="U132" s="436"/>
      <c r="V132" s="436"/>
      <c r="W132" s="436"/>
      <c r="X132" s="436"/>
      <c r="Y132" s="436"/>
      <c r="Z132" s="436"/>
      <c r="AA132" s="436"/>
      <c r="AB132" s="436"/>
      <c r="AC132" s="436"/>
      <c r="AD132" s="436"/>
      <c r="AE132" s="436"/>
      <c r="AF132" s="436"/>
      <c r="AG132" s="436"/>
      <c r="AH132" s="436"/>
      <c r="AI132" s="436"/>
      <c r="AJ132" s="436"/>
      <c r="AK132" s="436"/>
      <c r="AL132" s="436"/>
      <c r="AM132" s="436"/>
      <c r="AN132" s="436"/>
      <c r="AO132" s="436"/>
      <c r="AP132" s="436"/>
      <c r="AQ132" s="436"/>
      <c r="AR132" s="436"/>
      <c r="AS132" s="436"/>
      <c r="AT132" s="436"/>
      <c r="AU132" s="436"/>
      <c r="AV132" s="436"/>
      <c r="AW132" s="436"/>
      <c r="AX132" s="436"/>
      <c r="AY132" s="436"/>
      <c r="AZ132" s="436"/>
      <c r="BA132" s="436"/>
      <c r="BB132" s="436"/>
      <c r="BC132" s="436"/>
      <c r="BD132" s="436"/>
      <c r="BE132" s="436"/>
    </row>
    <row r="133" spans="1:57">
      <c r="A133" s="436"/>
      <c r="B133" s="436"/>
      <c r="C133" s="436"/>
      <c r="D133" s="436"/>
      <c r="E133" s="436"/>
      <c r="F133" s="436"/>
      <c r="G133" s="436"/>
      <c r="H133" s="436"/>
      <c r="I133" s="436"/>
      <c r="J133" s="436"/>
      <c r="K133" s="436"/>
      <c r="L133" s="436"/>
      <c r="M133" s="436"/>
      <c r="N133" s="436"/>
      <c r="O133" s="436"/>
      <c r="P133" s="436"/>
      <c r="Q133" s="436"/>
      <c r="R133" s="436"/>
      <c r="S133" s="436"/>
      <c r="T133" s="436"/>
      <c r="U133" s="436"/>
      <c r="V133" s="436"/>
      <c r="W133" s="436"/>
      <c r="X133" s="436"/>
      <c r="Y133" s="436"/>
      <c r="Z133" s="436"/>
      <c r="AA133" s="436"/>
      <c r="AB133" s="436"/>
      <c r="AC133" s="436"/>
      <c r="AD133" s="436"/>
      <c r="AE133" s="436"/>
      <c r="AF133" s="436"/>
      <c r="AG133" s="436"/>
      <c r="AH133" s="436"/>
      <c r="AI133" s="436"/>
      <c r="AJ133" s="436"/>
      <c r="AK133" s="436"/>
      <c r="AL133" s="436"/>
      <c r="AM133" s="436"/>
      <c r="AN133" s="436"/>
      <c r="AO133" s="436"/>
      <c r="AP133" s="436"/>
      <c r="AQ133" s="436"/>
      <c r="AR133" s="436"/>
      <c r="AS133" s="436"/>
      <c r="AT133" s="436"/>
      <c r="AU133" s="436"/>
      <c r="AV133" s="436"/>
      <c r="AW133" s="436"/>
      <c r="AX133" s="436"/>
      <c r="AY133" s="436"/>
      <c r="AZ133" s="436"/>
      <c r="BA133" s="436"/>
      <c r="BB133" s="436"/>
      <c r="BC133" s="436"/>
      <c r="BD133" s="436"/>
      <c r="BE133" s="436"/>
    </row>
    <row r="134" spans="1:57">
      <c r="A134" s="436"/>
      <c r="B134" s="436"/>
      <c r="C134" s="436"/>
      <c r="D134" s="436"/>
      <c r="E134" s="436"/>
      <c r="F134" s="436"/>
      <c r="G134" s="436"/>
      <c r="H134" s="436"/>
      <c r="I134" s="436"/>
      <c r="J134" s="436"/>
      <c r="K134" s="436"/>
      <c r="L134" s="436"/>
      <c r="M134" s="436"/>
      <c r="N134" s="436"/>
      <c r="O134" s="436"/>
      <c r="P134" s="436"/>
      <c r="Q134" s="436"/>
      <c r="R134" s="436"/>
      <c r="S134" s="436"/>
      <c r="T134" s="436"/>
      <c r="U134" s="436"/>
      <c r="V134" s="436"/>
      <c r="W134" s="436"/>
      <c r="X134" s="436"/>
      <c r="Y134" s="436"/>
      <c r="Z134" s="436"/>
      <c r="AA134" s="436"/>
      <c r="AB134" s="436"/>
      <c r="AC134" s="436"/>
      <c r="AD134" s="436"/>
      <c r="AE134" s="436"/>
      <c r="AF134" s="436"/>
      <c r="AG134" s="436"/>
      <c r="AH134" s="436"/>
      <c r="AI134" s="436"/>
      <c r="AJ134" s="436"/>
      <c r="AK134" s="436"/>
      <c r="AL134" s="436"/>
      <c r="AM134" s="436"/>
      <c r="AN134" s="436"/>
      <c r="AO134" s="436"/>
      <c r="AP134" s="436"/>
      <c r="AQ134" s="436"/>
      <c r="AR134" s="436"/>
      <c r="AS134" s="436"/>
      <c r="AT134" s="436"/>
      <c r="AU134" s="436"/>
      <c r="AV134" s="436"/>
      <c r="AW134" s="436"/>
      <c r="AX134" s="436"/>
      <c r="AY134" s="436"/>
      <c r="AZ134" s="436"/>
      <c r="BA134" s="436"/>
      <c r="BB134" s="436"/>
      <c r="BC134" s="436"/>
      <c r="BD134" s="436"/>
      <c r="BE134" s="436"/>
    </row>
    <row r="135" spans="1:57">
      <c r="A135" s="436"/>
      <c r="B135" s="436"/>
      <c r="C135" s="436"/>
      <c r="D135" s="436"/>
      <c r="E135" s="436"/>
      <c r="F135" s="436"/>
      <c r="G135" s="436"/>
      <c r="H135" s="436"/>
      <c r="I135" s="436"/>
      <c r="J135" s="436"/>
      <c r="K135" s="436"/>
      <c r="L135" s="436"/>
      <c r="M135" s="436"/>
      <c r="N135" s="436"/>
      <c r="O135" s="436"/>
      <c r="P135" s="436"/>
      <c r="Q135" s="436"/>
      <c r="R135" s="436"/>
      <c r="S135" s="436"/>
      <c r="T135" s="436"/>
      <c r="U135" s="436"/>
      <c r="V135" s="436"/>
      <c r="W135" s="436"/>
      <c r="X135" s="436"/>
      <c r="Y135" s="436"/>
      <c r="Z135" s="436"/>
      <c r="AA135" s="436"/>
      <c r="AB135" s="436"/>
      <c r="AC135" s="436"/>
      <c r="AD135" s="436"/>
      <c r="AE135" s="436"/>
      <c r="AF135" s="436"/>
      <c r="AG135" s="436"/>
      <c r="AH135" s="436"/>
      <c r="AI135" s="436"/>
      <c r="AJ135" s="436"/>
      <c r="AK135" s="436"/>
      <c r="AL135" s="436"/>
      <c r="AM135" s="436"/>
      <c r="AN135" s="436"/>
      <c r="AO135" s="436"/>
      <c r="AP135" s="436"/>
      <c r="AQ135" s="436"/>
      <c r="AR135" s="436"/>
      <c r="AS135" s="436"/>
      <c r="AT135" s="436"/>
      <c r="AU135" s="436"/>
      <c r="AV135" s="436"/>
      <c r="AW135" s="436"/>
      <c r="AX135" s="436"/>
      <c r="AY135" s="436"/>
      <c r="AZ135" s="436"/>
      <c r="BA135" s="436"/>
      <c r="BB135" s="436"/>
      <c r="BC135" s="436"/>
      <c r="BD135" s="436"/>
      <c r="BE135" s="436"/>
    </row>
    <row r="136" spans="1:57">
      <c r="A136" s="436"/>
      <c r="B136" s="436"/>
      <c r="C136" s="436"/>
      <c r="D136" s="436"/>
      <c r="E136" s="436"/>
      <c r="F136" s="436"/>
      <c r="G136" s="436"/>
      <c r="H136" s="436"/>
      <c r="I136" s="436"/>
      <c r="J136" s="436"/>
      <c r="K136" s="436"/>
      <c r="L136" s="436"/>
      <c r="M136" s="436"/>
      <c r="N136" s="436"/>
      <c r="O136" s="436"/>
      <c r="P136" s="436"/>
      <c r="Q136" s="436"/>
      <c r="R136" s="436"/>
      <c r="S136" s="436"/>
      <c r="T136" s="436"/>
      <c r="U136" s="436"/>
      <c r="V136" s="436"/>
      <c r="W136" s="436"/>
      <c r="X136" s="436"/>
      <c r="Y136" s="436"/>
      <c r="Z136" s="436"/>
      <c r="AA136" s="436"/>
      <c r="AB136" s="436"/>
      <c r="AC136" s="436"/>
      <c r="AD136" s="436"/>
      <c r="AE136" s="436"/>
      <c r="AF136" s="436"/>
      <c r="AG136" s="436"/>
      <c r="AH136" s="436"/>
      <c r="AI136" s="436"/>
      <c r="AJ136" s="436"/>
      <c r="AK136" s="436"/>
      <c r="AL136" s="436"/>
      <c r="AM136" s="436"/>
      <c r="AN136" s="436"/>
      <c r="AO136" s="436"/>
      <c r="AP136" s="436"/>
      <c r="AQ136" s="436"/>
      <c r="AR136" s="436"/>
      <c r="AS136" s="436"/>
      <c r="AT136" s="436"/>
      <c r="AU136" s="436"/>
      <c r="AV136" s="436"/>
      <c r="AW136" s="436"/>
      <c r="AX136" s="436"/>
      <c r="AY136" s="436"/>
      <c r="AZ136" s="436"/>
      <c r="BA136" s="436"/>
      <c r="BB136" s="436"/>
      <c r="BC136" s="436"/>
      <c r="BD136" s="436"/>
      <c r="BE136" s="436"/>
    </row>
    <row r="137" spans="1:57">
      <c r="A137" s="436"/>
      <c r="B137" s="436"/>
      <c r="C137" s="436"/>
      <c r="D137" s="436"/>
      <c r="E137" s="436"/>
      <c r="F137" s="436"/>
      <c r="G137" s="436"/>
      <c r="H137" s="436"/>
      <c r="I137" s="436"/>
      <c r="J137" s="436"/>
      <c r="K137" s="436"/>
      <c r="L137" s="436"/>
      <c r="M137" s="436"/>
      <c r="N137" s="436"/>
      <c r="O137" s="436"/>
      <c r="P137" s="436"/>
      <c r="Q137" s="436"/>
      <c r="R137" s="436"/>
      <c r="S137" s="436"/>
      <c r="T137" s="436"/>
      <c r="U137" s="436"/>
      <c r="V137" s="436"/>
      <c r="W137" s="436"/>
      <c r="X137" s="436"/>
      <c r="Y137" s="436"/>
      <c r="Z137" s="436"/>
      <c r="AA137" s="436"/>
      <c r="AB137" s="436"/>
      <c r="AC137" s="436"/>
      <c r="AD137" s="436"/>
      <c r="AE137" s="436"/>
      <c r="AF137" s="436"/>
      <c r="AG137" s="436"/>
      <c r="AH137" s="436"/>
      <c r="AI137" s="436"/>
      <c r="AJ137" s="436"/>
      <c r="AK137" s="436"/>
      <c r="AL137" s="436"/>
      <c r="AM137" s="436"/>
      <c r="AN137" s="436"/>
      <c r="AO137" s="436"/>
      <c r="AP137" s="436"/>
      <c r="AQ137" s="436"/>
      <c r="AR137" s="436"/>
      <c r="AS137" s="436"/>
      <c r="AT137" s="436"/>
      <c r="AU137" s="436"/>
      <c r="AV137" s="436"/>
      <c r="AW137" s="436"/>
      <c r="AX137" s="436"/>
      <c r="AY137" s="436"/>
      <c r="AZ137" s="436"/>
      <c r="BA137" s="436"/>
      <c r="BB137" s="436"/>
      <c r="BC137" s="436"/>
      <c r="BD137" s="436"/>
      <c r="BE137" s="436"/>
    </row>
    <row r="138" spans="1:57">
      <c r="A138" s="436"/>
      <c r="B138" s="436"/>
      <c r="C138" s="436"/>
      <c r="D138" s="436"/>
      <c r="E138" s="436"/>
      <c r="F138" s="436"/>
      <c r="G138" s="436"/>
      <c r="H138" s="436"/>
      <c r="I138" s="436"/>
      <c r="J138" s="436"/>
      <c r="K138" s="436"/>
      <c r="L138" s="436"/>
      <c r="M138" s="436"/>
      <c r="N138" s="436"/>
      <c r="O138" s="436"/>
      <c r="P138" s="436"/>
      <c r="Q138" s="436"/>
      <c r="R138" s="436"/>
      <c r="S138" s="436"/>
      <c r="T138" s="436"/>
      <c r="U138" s="436"/>
      <c r="V138" s="436"/>
      <c r="W138" s="436"/>
      <c r="X138" s="436"/>
      <c r="Y138" s="436"/>
      <c r="Z138" s="436"/>
      <c r="AA138" s="436"/>
      <c r="AB138" s="436"/>
      <c r="AC138" s="436"/>
      <c r="AD138" s="436"/>
      <c r="AE138" s="436"/>
      <c r="AF138" s="436"/>
      <c r="AG138" s="436"/>
      <c r="AH138" s="436"/>
      <c r="AI138" s="436"/>
      <c r="AJ138" s="436"/>
      <c r="AK138" s="436"/>
      <c r="AL138" s="436"/>
      <c r="AM138" s="436"/>
      <c r="AN138" s="436"/>
      <c r="AO138" s="436"/>
      <c r="AP138" s="436"/>
      <c r="AQ138" s="436"/>
      <c r="AR138" s="436"/>
      <c r="AS138" s="436"/>
      <c r="AT138" s="436"/>
      <c r="AU138" s="436"/>
      <c r="AV138" s="436"/>
      <c r="AW138" s="436"/>
      <c r="AX138" s="436"/>
      <c r="AY138" s="436"/>
      <c r="AZ138" s="436"/>
      <c r="BA138" s="436"/>
      <c r="BB138" s="436"/>
      <c r="BC138" s="436"/>
      <c r="BD138" s="436"/>
      <c r="BE138" s="436"/>
    </row>
    <row r="139" spans="1:57">
      <c r="A139" s="436"/>
      <c r="B139" s="436"/>
      <c r="C139" s="436"/>
      <c r="D139" s="436"/>
      <c r="E139" s="436"/>
      <c r="F139" s="436"/>
      <c r="G139" s="436"/>
      <c r="H139" s="436"/>
      <c r="I139" s="436"/>
      <c r="J139" s="436"/>
      <c r="K139" s="436"/>
      <c r="L139" s="436"/>
      <c r="M139" s="436"/>
      <c r="N139" s="436"/>
      <c r="O139" s="436"/>
      <c r="P139" s="436"/>
      <c r="Q139" s="436"/>
      <c r="R139" s="436"/>
      <c r="S139" s="436"/>
      <c r="T139" s="436"/>
      <c r="U139" s="436"/>
      <c r="V139" s="436"/>
      <c r="W139" s="436"/>
      <c r="X139" s="436"/>
      <c r="Y139" s="436"/>
      <c r="Z139" s="436"/>
      <c r="AA139" s="436"/>
      <c r="AB139" s="436"/>
      <c r="AC139" s="436"/>
      <c r="AD139" s="436"/>
      <c r="AE139" s="436"/>
      <c r="AF139" s="436"/>
      <c r="AG139" s="436"/>
      <c r="AH139" s="436"/>
      <c r="AI139" s="436"/>
      <c r="AJ139" s="436"/>
      <c r="AK139" s="436"/>
      <c r="AL139" s="436"/>
      <c r="AM139" s="436"/>
      <c r="AN139" s="436"/>
      <c r="AO139" s="436"/>
      <c r="AP139" s="436"/>
      <c r="AQ139" s="436"/>
      <c r="AR139" s="436"/>
      <c r="AS139" s="436"/>
      <c r="AT139" s="436"/>
      <c r="AU139" s="436"/>
      <c r="AV139" s="436"/>
      <c r="AW139" s="436"/>
      <c r="AX139" s="436"/>
      <c r="AY139" s="436"/>
      <c r="AZ139" s="436"/>
      <c r="BA139" s="436"/>
      <c r="BB139" s="436"/>
      <c r="BC139" s="436"/>
      <c r="BD139" s="436"/>
      <c r="BE139" s="436"/>
    </row>
    <row r="140" spans="1:57">
      <c r="A140" s="436"/>
      <c r="B140" s="436"/>
      <c r="C140" s="436"/>
      <c r="D140" s="436"/>
      <c r="E140" s="436"/>
      <c r="F140" s="436"/>
      <c r="G140" s="436"/>
      <c r="H140" s="436"/>
      <c r="I140" s="436"/>
      <c r="J140" s="436"/>
      <c r="K140" s="436"/>
      <c r="L140" s="436"/>
      <c r="M140" s="436"/>
      <c r="N140" s="436"/>
      <c r="O140" s="436"/>
      <c r="P140" s="436"/>
      <c r="Q140" s="436"/>
      <c r="R140" s="436"/>
      <c r="S140" s="436"/>
      <c r="T140" s="436"/>
      <c r="U140" s="436"/>
      <c r="V140" s="436"/>
      <c r="W140" s="436"/>
      <c r="X140" s="436"/>
      <c r="Y140" s="436"/>
      <c r="Z140" s="436"/>
      <c r="AA140" s="436"/>
      <c r="AB140" s="436"/>
      <c r="AC140" s="436"/>
      <c r="AD140" s="436"/>
      <c r="AE140" s="436"/>
      <c r="AF140" s="436"/>
      <c r="AG140" s="436"/>
      <c r="AH140" s="436"/>
      <c r="AI140" s="436"/>
      <c r="AJ140" s="436"/>
      <c r="AK140" s="436"/>
      <c r="AL140" s="436"/>
      <c r="AM140" s="436"/>
      <c r="AN140" s="436"/>
      <c r="AO140" s="436"/>
      <c r="AP140" s="436"/>
      <c r="AQ140" s="436"/>
      <c r="AR140" s="436"/>
      <c r="AS140" s="436"/>
      <c r="AT140" s="436"/>
      <c r="AU140" s="436"/>
      <c r="AV140" s="436"/>
      <c r="AW140" s="436"/>
      <c r="AX140" s="436"/>
      <c r="AY140" s="436"/>
      <c r="AZ140" s="436"/>
      <c r="BA140" s="436"/>
      <c r="BB140" s="436"/>
      <c r="BC140" s="436"/>
      <c r="BD140" s="436"/>
      <c r="BE140" s="436"/>
    </row>
    <row r="141" spans="1:57">
      <c r="A141" s="436"/>
      <c r="B141" s="436"/>
      <c r="C141" s="436"/>
      <c r="D141" s="436"/>
      <c r="E141" s="436"/>
      <c r="F141" s="436"/>
      <c r="G141" s="436"/>
      <c r="H141" s="436"/>
      <c r="I141" s="436"/>
      <c r="J141" s="436"/>
      <c r="K141" s="436"/>
      <c r="L141" s="436"/>
      <c r="M141" s="436"/>
      <c r="N141" s="436"/>
      <c r="O141" s="436"/>
      <c r="P141" s="436"/>
      <c r="Q141" s="436"/>
      <c r="R141" s="436"/>
      <c r="S141" s="436"/>
      <c r="T141" s="436"/>
      <c r="U141" s="436"/>
      <c r="V141" s="436"/>
      <c r="W141" s="436"/>
      <c r="X141" s="436"/>
      <c r="Y141" s="436"/>
      <c r="Z141" s="436"/>
      <c r="AA141" s="436"/>
      <c r="AB141" s="436"/>
      <c r="AC141" s="436"/>
      <c r="AD141" s="436"/>
      <c r="AE141" s="436"/>
      <c r="AF141" s="436"/>
      <c r="AG141" s="436"/>
      <c r="AH141" s="436"/>
      <c r="AI141" s="436"/>
      <c r="AJ141" s="436"/>
      <c r="AK141" s="436"/>
      <c r="AL141" s="436"/>
      <c r="AM141" s="436"/>
      <c r="AN141" s="436"/>
      <c r="AO141" s="436"/>
      <c r="AP141" s="436"/>
      <c r="AQ141" s="436"/>
      <c r="AR141" s="436"/>
      <c r="AS141" s="436"/>
      <c r="AT141" s="436"/>
      <c r="AU141" s="436"/>
      <c r="AV141" s="436"/>
      <c r="AW141" s="436"/>
      <c r="AX141" s="436"/>
      <c r="AY141" s="436"/>
      <c r="AZ141" s="436"/>
      <c r="BA141" s="436"/>
      <c r="BB141" s="436"/>
      <c r="BC141" s="436"/>
      <c r="BD141" s="436"/>
      <c r="BE141" s="436"/>
    </row>
    <row r="142" spans="1:57">
      <c r="A142" s="436"/>
      <c r="B142" s="436"/>
      <c r="C142" s="436"/>
      <c r="D142" s="436"/>
      <c r="E142" s="436"/>
      <c r="F142" s="436"/>
      <c r="G142" s="436"/>
      <c r="H142" s="436"/>
      <c r="I142" s="436"/>
      <c r="J142" s="436"/>
      <c r="K142" s="436"/>
      <c r="L142" s="436"/>
      <c r="M142" s="436"/>
      <c r="N142" s="436"/>
      <c r="O142" s="436"/>
      <c r="P142" s="436"/>
      <c r="Q142" s="436"/>
      <c r="R142" s="436"/>
      <c r="S142" s="436"/>
      <c r="T142" s="436"/>
      <c r="U142" s="436"/>
      <c r="V142" s="436"/>
      <c r="W142" s="436"/>
      <c r="X142" s="436"/>
      <c r="Y142" s="436"/>
      <c r="Z142" s="436"/>
      <c r="AA142" s="436"/>
      <c r="AB142" s="436"/>
      <c r="AC142" s="436"/>
      <c r="AD142" s="436"/>
      <c r="AE142" s="436"/>
      <c r="AF142" s="436"/>
      <c r="AG142" s="436"/>
      <c r="AH142" s="436"/>
      <c r="AI142" s="436"/>
      <c r="AJ142" s="436"/>
      <c r="AK142" s="436"/>
      <c r="AL142" s="436"/>
      <c r="AM142" s="436"/>
      <c r="AN142" s="436"/>
      <c r="AO142" s="436"/>
      <c r="AP142" s="436"/>
      <c r="AQ142" s="436"/>
      <c r="AR142" s="436"/>
      <c r="AS142" s="436"/>
      <c r="AT142" s="436"/>
      <c r="AU142" s="436"/>
      <c r="AV142" s="436"/>
      <c r="AW142" s="436"/>
      <c r="AX142" s="436"/>
      <c r="AY142" s="436"/>
      <c r="AZ142" s="436"/>
      <c r="BA142" s="436"/>
      <c r="BB142" s="436"/>
      <c r="BC142" s="436"/>
      <c r="BD142" s="436"/>
      <c r="BE142" s="436"/>
    </row>
    <row r="143" spans="1:57">
      <c r="A143" s="436"/>
      <c r="B143" s="436"/>
      <c r="C143" s="436"/>
      <c r="D143" s="436"/>
      <c r="E143" s="436"/>
      <c r="F143" s="436"/>
      <c r="G143" s="436"/>
      <c r="H143" s="436"/>
      <c r="I143" s="436"/>
      <c r="J143" s="436"/>
      <c r="K143" s="436"/>
      <c r="L143" s="436"/>
      <c r="M143" s="436"/>
      <c r="N143" s="436"/>
      <c r="O143" s="436"/>
      <c r="P143" s="436"/>
      <c r="Q143" s="436"/>
      <c r="R143" s="436"/>
      <c r="S143" s="436"/>
      <c r="T143" s="436"/>
      <c r="U143" s="436"/>
      <c r="V143" s="436"/>
      <c r="W143" s="436"/>
      <c r="X143" s="436"/>
      <c r="Y143" s="436"/>
      <c r="Z143" s="436"/>
      <c r="AA143" s="436"/>
      <c r="AB143" s="436"/>
      <c r="AC143" s="436"/>
      <c r="AD143" s="436"/>
      <c r="AE143" s="436"/>
      <c r="AF143" s="436"/>
      <c r="AG143" s="436"/>
      <c r="AH143" s="436"/>
      <c r="AI143" s="436"/>
      <c r="AJ143" s="436"/>
      <c r="AK143" s="436"/>
      <c r="AL143" s="436"/>
      <c r="AM143" s="436"/>
      <c r="AN143" s="436"/>
      <c r="AO143" s="436"/>
      <c r="AP143" s="436"/>
      <c r="AQ143" s="436"/>
      <c r="AR143" s="436"/>
      <c r="AS143" s="436"/>
      <c r="AT143" s="436"/>
      <c r="AU143" s="436"/>
      <c r="AV143" s="436"/>
      <c r="AW143" s="436"/>
      <c r="AX143" s="436"/>
      <c r="AY143" s="436"/>
      <c r="AZ143" s="436"/>
      <c r="BA143" s="436"/>
      <c r="BB143" s="436"/>
      <c r="BC143" s="436"/>
      <c r="BD143" s="436"/>
      <c r="BE143" s="436"/>
    </row>
    <row r="144" spans="1:57">
      <c r="A144" s="436"/>
      <c r="B144" s="436"/>
      <c r="C144" s="436"/>
      <c r="D144" s="436"/>
      <c r="E144" s="436"/>
      <c r="F144" s="436"/>
      <c r="G144" s="436"/>
      <c r="H144" s="436"/>
      <c r="I144" s="436"/>
      <c r="J144" s="436"/>
      <c r="K144" s="436"/>
      <c r="L144" s="436"/>
      <c r="M144" s="436"/>
      <c r="N144" s="436"/>
      <c r="O144" s="436"/>
      <c r="P144" s="436"/>
      <c r="Q144" s="436"/>
      <c r="R144" s="436"/>
      <c r="S144" s="436"/>
      <c r="T144" s="436"/>
      <c r="U144" s="436"/>
      <c r="V144" s="436"/>
      <c r="W144" s="436"/>
      <c r="X144" s="436"/>
      <c r="Y144" s="436"/>
      <c r="Z144" s="436"/>
      <c r="AA144" s="436"/>
      <c r="AB144" s="436"/>
      <c r="AC144" s="436"/>
      <c r="AD144" s="436"/>
      <c r="AE144" s="436"/>
      <c r="AF144" s="436"/>
      <c r="AG144" s="436"/>
      <c r="AH144" s="436"/>
      <c r="AI144" s="436"/>
      <c r="AJ144" s="436"/>
      <c r="AK144" s="436"/>
      <c r="AL144" s="436"/>
      <c r="AM144" s="436"/>
      <c r="AN144" s="436"/>
      <c r="AO144" s="436"/>
      <c r="AP144" s="436"/>
      <c r="AQ144" s="436"/>
      <c r="AR144" s="436"/>
      <c r="AS144" s="436"/>
      <c r="AT144" s="436"/>
      <c r="AU144" s="436"/>
      <c r="AV144" s="436"/>
      <c r="AW144" s="436"/>
      <c r="AX144" s="436"/>
      <c r="AY144" s="436"/>
      <c r="AZ144" s="436"/>
      <c r="BA144" s="436"/>
      <c r="BB144" s="436"/>
      <c r="BC144" s="436"/>
      <c r="BD144" s="436"/>
      <c r="BE144" s="436"/>
    </row>
    <row r="145" spans="1:57">
      <c r="A145" s="436"/>
      <c r="B145" s="436"/>
      <c r="C145" s="436"/>
      <c r="D145" s="436"/>
      <c r="E145" s="436"/>
      <c r="F145" s="436"/>
      <c r="G145" s="436"/>
      <c r="H145" s="436"/>
      <c r="I145" s="436"/>
      <c r="J145" s="436"/>
      <c r="K145" s="436"/>
      <c r="L145" s="436"/>
      <c r="M145" s="436"/>
      <c r="N145" s="436"/>
      <c r="O145" s="436"/>
      <c r="P145" s="436"/>
      <c r="Q145" s="436"/>
      <c r="R145" s="436"/>
      <c r="S145" s="436"/>
      <c r="T145" s="436"/>
      <c r="U145" s="436"/>
      <c r="V145" s="436"/>
      <c r="W145" s="436"/>
      <c r="X145" s="436"/>
      <c r="Y145" s="436"/>
      <c r="Z145" s="436"/>
      <c r="AA145" s="436"/>
      <c r="AB145" s="436"/>
      <c r="AC145" s="436"/>
      <c r="AD145" s="436"/>
      <c r="AE145" s="436"/>
      <c r="AF145" s="436"/>
      <c r="AG145" s="436"/>
      <c r="AH145" s="436"/>
      <c r="AI145" s="436"/>
      <c r="AJ145" s="436"/>
      <c r="AK145" s="436"/>
      <c r="AL145" s="436"/>
      <c r="AM145" s="436"/>
      <c r="AN145" s="436"/>
      <c r="AO145" s="436"/>
      <c r="AP145" s="436"/>
      <c r="AQ145" s="436"/>
      <c r="AR145" s="436"/>
      <c r="AS145" s="436"/>
      <c r="AT145" s="436"/>
      <c r="AU145" s="436"/>
      <c r="AV145" s="436"/>
      <c r="AW145" s="436"/>
      <c r="AX145" s="436"/>
      <c r="AY145" s="436"/>
      <c r="AZ145" s="436"/>
      <c r="BA145" s="436"/>
      <c r="BB145" s="436"/>
      <c r="BC145" s="436"/>
      <c r="BD145" s="436"/>
      <c r="BE145" s="436"/>
    </row>
    <row r="146" spans="1:57">
      <c r="A146" s="436"/>
      <c r="B146" s="436"/>
      <c r="C146" s="436"/>
      <c r="D146" s="436"/>
      <c r="E146" s="436"/>
      <c r="F146" s="436"/>
      <c r="G146" s="436"/>
      <c r="H146" s="436"/>
      <c r="I146" s="436"/>
      <c r="J146" s="436"/>
      <c r="K146" s="436"/>
      <c r="L146" s="436"/>
      <c r="M146" s="436"/>
      <c r="N146" s="436"/>
      <c r="O146" s="436"/>
      <c r="P146" s="436"/>
      <c r="Q146" s="436"/>
      <c r="R146" s="436"/>
      <c r="S146" s="436"/>
      <c r="T146" s="436"/>
      <c r="U146" s="436"/>
      <c r="V146" s="436"/>
      <c r="W146" s="436"/>
      <c r="X146" s="436"/>
      <c r="Y146" s="436"/>
      <c r="Z146" s="436"/>
      <c r="AA146" s="436"/>
      <c r="AB146" s="436"/>
      <c r="AC146" s="436"/>
      <c r="AD146" s="436"/>
      <c r="AE146" s="436"/>
      <c r="AF146" s="436"/>
      <c r="AG146" s="436"/>
      <c r="AH146" s="436"/>
      <c r="AI146" s="436"/>
      <c r="AJ146" s="436"/>
      <c r="AK146" s="436"/>
      <c r="AL146" s="436"/>
      <c r="AM146" s="436"/>
      <c r="AN146" s="436"/>
      <c r="AO146" s="436"/>
      <c r="AP146" s="436"/>
      <c r="AQ146" s="436"/>
      <c r="AR146" s="436"/>
      <c r="AS146" s="436"/>
      <c r="AT146" s="436"/>
      <c r="AU146" s="436"/>
      <c r="AV146" s="436"/>
      <c r="AW146" s="436"/>
      <c r="AX146" s="436"/>
      <c r="AY146" s="436"/>
      <c r="AZ146" s="436"/>
      <c r="BA146" s="436"/>
      <c r="BB146" s="436"/>
      <c r="BC146" s="436"/>
      <c r="BD146" s="436"/>
      <c r="BE146" s="436"/>
    </row>
    <row r="147" spans="1:57">
      <c r="A147" s="436"/>
      <c r="B147" s="436"/>
      <c r="C147" s="436"/>
      <c r="D147" s="436"/>
      <c r="E147" s="436"/>
      <c r="F147" s="436"/>
      <c r="G147" s="436"/>
      <c r="H147" s="436"/>
      <c r="I147" s="436"/>
      <c r="J147" s="436"/>
      <c r="K147" s="436"/>
      <c r="L147" s="436"/>
      <c r="M147" s="436"/>
      <c r="N147" s="436"/>
      <c r="O147" s="436"/>
      <c r="P147" s="436"/>
      <c r="Q147" s="436"/>
      <c r="R147" s="436"/>
      <c r="S147" s="436"/>
      <c r="T147" s="436"/>
      <c r="U147" s="436"/>
      <c r="V147" s="436"/>
      <c r="W147" s="436"/>
      <c r="X147" s="436"/>
      <c r="Y147" s="436"/>
      <c r="Z147" s="436"/>
      <c r="AA147" s="436"/>
      <c r="AB147" s="436"/>
      <c r="AC147" s="436"/>
      <c r="AD147" s="436"/>
      <c r="AE147" s="436"/>
      <c r="AF147" s="436"/>
      <c r="AG147" s="436"/>
      <c r="AH147" s="436"/>
      <c r="AI147" s="436"/>
      <c r="AJ147" s="436"/>
      <c r="AK147" s="436"/>
      <c r="AL147" s="436"/>
      <c r="AM147" s="436"/>
      <c r="AN147" s="436"/>
      <c r="AO147" s="436"/>
      <c r="AP147" s="436"/>
      <c r="AQ147" s="436"/>
      <c r="AR147" s="436"/>
      <c r="AS147" s="436"/>
      <c r="AT147" s="436"/>
      <c r="AU147" s="436"/>
      <c r="AV147" s="436"/>
      <c r="AW147" s="436"/>
      <c r="AX147" s="436"/>
      <c r="AY147" s="436"/>
      <c r="AZ147" s="436"/>
      <c r="BA147" s="436"/>
      <c r="BB147" s="436"/>
      <c r="BC147" s="436"/>
      <c r="BD147" s="436"/>
      <c r="BE147" s="436"/>
    </row>
    <row r="148" spans="1:57">
      <c r="A148" s="436"/>
      <c r="B148" s="436"/>
      <c r="C148" s="436"/>
      <c r="D148" s="436"/>
      <c r="E148" s="436"/>
      <c r="F148" s="436"/>
      <c r="G148" s="436"/>
      <c r="H148" s="436"/>
      <c r="I148" s="436"/>
      <c r="J148" s="436"/>
      <c r="K148" s="436"/>
      <c r="L148" s="436"/>
      <c r="M148" s="436"/>
      <c r="N148" s="436"/>
      <c r="O148" s="436"/>
      <c r="P148" s="436"/>
      <c r="Q148" s="436"/>
      <c r="R148" s="436"/>
      <c r="S148" s="436"/>
      <c r="T148" s="436"/>
      <c r="U148" s="436"/>
      <c r="V148" s="436"/>
      <c r="W148" s="436"/>
      <c r="X148" s="436"/>
      <c r="Y148" s="436"/>
      <c r="Z148" s="436"/>
      <c r="AA148" s="436"/>
      <c r="AB148" s="436"/>
      <c r="AC148" s="436"/>
      <c r="AD148" s="436"/>
      <c r="AE148" s="436"/>
      <c r="AF148" s="436"/>
      <c r="AG148" s="436"/>
      <c r="AH148" s="436"/>
      <c r="AI148" s="436"/>
      <c r="AJ148" s="436"/>
      <c r="AK148" s="436"/>
      <c r="AL148" s="436"/>
      <c r="AM148" s="436"/>
      <c r="AN148" s="436"/>
      <c r="AO148" s="436"/>
      <c r="AP148" s="436"/>
      <c r="AQ148" s="436"/>
      <c r="AR148" s="436"/>
      <c r="AS148" s="436"/>
      <c r="AT148" s="436"/>
      <c r="AU148" s="436"/>
      <c r="AV148" s="436"/>
      <c r="AW148" s="436"/>
      <c r="AX148" s="436"/>
      <c r="AY148" s="436"/>
      <c r="AZ148" s="436"/>
      <c r="BA148" s="436"/>
      <c r="BB148" s="436"/>
      <c r="BC148" s="436"/>
      <c r="BD148" s="436"/>
      <c r="BE148" s="436"/>
    </row>
    <row r="149" spans="1:57">
      <c r="A149" s="436"/>
      <c r="B149" s="436"/>
      <c r="C149" s="436"/>
      <c r="D149" s="436"/>
      <c r="E149" s="436"/>
      <c r="F149" s="436"/>
      <c r="G149" s="436"/>
      <c r="H149" s="436"/>
      <c r="I149" s="436"/>
      <c r="J149" s="436"/>
      <c r="K149" s="436"/>
      <c r="L149" s="436"/>
      <c r="M149" s="436"/>
      <c r="N149" s="436"/>
      <c r="O149" s="436"/>
      <c r="P149" s="436"/>
      <c r="Q149" s="436"/>
      <c r="R149" s="436"/>
      <c r="S149" s="436"/>
      <c r="T149" s="436"/>
      <c r="U149" s="436"/>
      <c r="V149" s="436"/>
      <c r="W149" s="436"/>
      <c r="X149" s="436"/>
      <c r="Y149" s="436"/>
      <c r="Z149" s="436"/>
      <c r="AA149" s="436"/>
      <c r="AB149" s="436"/>
      <c r="AC149" s="436"/>
      <c r="AD149" s="436"/>
      <c r="AE149" s="436"/>
      <c r="AF149" s="436"/>
      <c r="AG149" s="436"/>
      <c r="AH149" s="436"/>
      <c r="AI149" s="436"/>
      <c r="AJ149" s="436"/>
      <c r="AK149" s="436"/>
      <c r="AL149" s="436"/>
      <c r="AM149" s="436"/>
      <c r="AN149" s="436"/>
      <c r="AO149" s="436"/>
      <c r="AP149" s="436"/>
      <c r="AQ149" s="436"/>
      <c r="AR149" s="436"/>
      <c r="AS149" s="436"/>
      <c r="AT149" s="436"/>
      <c r="AU149" s="436"/>
      <c r="AV149" s="436"/>
      <c r="AW149" s="436"/>
      <c r="AX149" s="436"/>
      <c r="AY149" s="436"/>
      <c r="AZ149" s="436"/>
      <c r="BA149" s="436"/>
      <c r="BB149" s="436"/>
      <c r="BC149" s="436"/>
      <c r="BD149" s="436"/>
      <c r="BE149" s="436"/>
    </row>
    <row r="150" spans="1:57">
      <c r="A150" s="436"/>
      <c r="B150" s="436"/>
      <c r="C150" s="436"/>
      <c r="D150" s="436"/>
      <c r="E150" s="436"/>
      <c r="F150" s="436"/>
      <c r="G150" s="436"/>
      <c r="H150" s="436"/>
      <c r="I150" s="436"/>
      <c r="J150" s="436"/>
      <c r="K150" s="436"/>
      <c r="L150" s="436"/>
      <c r="M150" s="436"/>
      <c r="N150" s="436"/>
      <c r="O150" s="436"/>
      <c r="P150" s="436"/>
      <c r="Q150" s="436"/>
      <c r="R150" s="436"/>
      <c r="S150" s="436"/>
      <c r="T150" s="436"/>
      <c r="U150" s="436"/>
      <c r="V150" s="436"/>
      <c r="W150" s="436"/>
      <c r="X150" s="436"/>
      <c r="Y150" s="436"/>
      <c r="Z150" s="436"/>
      <c r="AA150" s="436"/>
      <c r="AB150" s="436"/>
      <c r="AC150" s="436"/>
      <c r="AD150" s="436"/>
      <c r="AE150" s="436"/>
      <c r="AF150" s="436"/>
      <c r="AG150" s="436"/>
      <c r="AH150" s="436"/>
      <c r="AI150" s="436"/>
      <c r="AJ150" s="436"/>
      <c r="AK150" s="436"/>
      <c r="AL150" s="436"/>
      <c r="AM150" s="436"/>
      <c r="AN150" s="436"/>
      <c r="AO150" s="436"/>
      <c r="AP150" s="436"/>
      <c r="AQ150" s="436"/>
      <c r="AR150" s="436"/>
      <c r="AS150" s="436"/>
      <c r="AT150" s="436"/>
      <c r="AU150" s="436"/>
      <c r="AV150" s="436"/>
      <c r="AW150" s="436"/>
      <c r="AX150" s="436"/>
      <c r="AY150" s="436"/>
      <c r="AZ150" s="436"/>
      <c r="BA150" s="436"/>
      <c r="BB150" s="436"/>
      <c r="BC150" s="436"/>
      <c r="BD150" s="436"/>
      <c r="BE150" s="436"/>
    </row>
    <row r="151" spans="1:57">
      <c r="A151" s="436"/>
      <c r="B151" s="436"/>
      <c r="C151" s="436"/>
      <c r="D151" s="436"/>
      <c r="E151" s="436"/>
      <c r="F151" s="436"/>
      <c r="G151" s="436"/>
      <c r="H151" s="436"/>
      <c r="I151" s="436"/>
      <c r="J151" s="436"/>
      <c r="K151" s="436"/>
      <c r="L151" s="436"/>
      <c r="M151" s="436"/>
      <c r="N151" s="436"/>
      <c r="O151" s="436"/>
      <c r="P151" s="436"/>
      <c r="Q151" s="436"/>
      <c r="R151" s="436"/>
      <c r="S151" s="436"/>
      <c r="T151" s="436"/>
      <c r="U151" s="436"/>
      <c r="V151" s="436"/>
      <c r="W151" s="436"/>
      <c r="X151" s="436"/>
      <c r="Y151" s="436"/>
      <c r="Z151" s="436"/>
      <c r="AA151" s="436"/>
      <c r="AB151" s="436"/>
      <c r="AC151" s="436"/>
      <c r="AD151" s="436"/>
      <c r="AE151" s="436"/>
      <c r="AF151" s="436"/>
      <c r="AG151" s="436"/>
      <c r="AH151" s="436"/>
      <c r="AI151" s="436"/>
      <c r="AJ151" s="436"/>
      <c r="AK151" s="436"/>
      <c r="AL151" s="436"/>
      <c r="AM151" s="436"/>
      <c r="AN151" s="436"/>
      <c r="AO151" s="436"/>
      <c r="AP151" s="436"/>
      <c r="AQ151" s="436"/>
      <c r="AR151" s="436"/>
      <c r="AS151" s="436"/>
      <c r="AT151" s="436"/>
      <c r="AU151" s="436"/>
      <c r="AV151" s="436"/>
      <c r="AW151" s="436"/>
      <c r="AX151" s="436"/>
      <c r="AY151" s="436"/>
      <c r="AZ151" s="436"/>
      <c r="BA151" s="436"/>
      <c r="BB151" s="436"/>
      <c r="BC151" s="436"/>
      <c r="BD151" s="436"/>
      <c r="BE151" s="436"/>
    </row>
    <row r="152" spans="1:57">
      <c r="A152" s="436"/>
      <c r="B152" s="436"/>
      <c r="C152" s="436"/>
      <c r="D152" s="436"/>
      <c r="E152" s="436"/>
      <c r="F152" s="436"/>
      <c r="G152" s="436"/>
      <c r="H152" s="436"/>
      <c r="I152" s="436"/>
      <c r="J152" s="436"/>
      <c r="K152" s="436"/>
      <c r="L152" s="436"/>
      <c r="M152" s="436"/>
      <c r="N152" s="436"/>
      <c r="O152" s="436"/>
      <c r="P152" s="436"/>
      <c r="Q152" s="436"/>
      <c r="R152" s="436"/>
      <c r="S152" s="436"/>
      <c r="T152" s="436"/>
      <c r="U152" s="436"/>
      <c r="V152" s="436"/>
      <c r="W152" s="436"/>
      <c r="X152" s="436"/>
      <c r="Y152" s="436"/>
      <c r="Z152" s="436"/>
      <c r="AA152" s="436"/>
      <c r="AB152" s="436"/>
      <c r="AC152" s="436"/>
      <c r="AD152" s="436"/>
      <c r="AE152" s="436"/>
      <c r="AF152" s="436"/>
      <c r="AG152" s="436"/>
      <c r="AH152" s="436"/>
      <c r="AI152" s="436"/>
      <c r="AJ152" s="436"/>
      <c r="AK152" s="436"/>
      <c r="AL152" s="436"/>
      <c r="AM152" s="436"/>
      <c r="AN152" s="436"/>
      <c r="AO152" s="436"/>
      <c r="AP152" s="436"/>
      <c r="AQ152" s="436"/>
      <c r="AR152" s="436"/>
      <c r="AS152" s="436"/>
      <c r="AT152" s="436"/>
      <c r="AU152" s="436"/>
      <c r="AV152" s="436"/>
      <c r="AW152" s="436"/>
      <c r="AX152" s="436"/>
      <c r="AY152" s="436"/>
      <c r="AZ152" s="436"/>
      <c r="BA152" s="436"/>
      <c r="BB152" s="436"/>
      <c r="BC152" s="436"/>
      <c r="BD152" s="436"/>
      <c r="BE152" s="436"/>
    </row>
    <row r="153" spans="1:57">
      <c r="A153" s="436"/>
      <c r="B153" s="436"/>
      <c r="C153" s="436"/>
      <c r="D153" s="436"/>
      <c r="E153" s="436"/>
      <c r="F153" s="436"/>
      <c r="G153" s="436"/>
      <c r="H153" s="436"/>
      <c r="I153" s="436"/>
      <c r="J153" s="436"/>
      <c r="K153" s="436"/>
      <c r="L153" s="436"/>
      <c r="M153" s="436"/>
      <c r="N153" s="436"/>
      <c r="O153" s="436"/>
      <c r="P153" s="436"/>
      <c r="Q153" s="436"/>
      <c r="R153" s="436"/>
      <c r="S153" s="436"/>
      <c r="T153" s="436"/>
      <c r="U153" s="436"/>
      <c r="V153" s="436"/>
      <c r="W153" s="436"/>
      <c r="X153" s="436"/>
      <c r="Y153" s="436"/>
      <c r="Z153" s="436"/>
      <c r="AA153" s="436"/>
      <c r="AB153" s="436"/>
      <c r="AC153" s="436"/>
      <c r="AD153" s="436"/>
      <c r="AE153" s="436"/>
      <c r="AF153" s="436"/>
      <c r="AG153" s="436"/>
      <c r="AH153" s="436"/>
      <c r="AI153" s="436"/>
      <c r="AJ153" s="436"/>
      <c r="AK153" s="436"/>
      <c r="AL153" s="436"/>
      <c r="AM153" s="436"/>
      <c r="AN153" s="436"/>
      <c r="AO153" s="436"/>
      <c r="AP153" s="436"/>
      <c r="AQ153" s="436"/>
      <c r="AR153" s="436"/>
      <c r="AS153" s="436"/>
      <c r="AT153" s="436"/>
      <c r="AU153" s="436"/>
      <c r="AV153" s="436"/>
      <c r="AW153" s="436"/>
      <c r="AX153" s="436"/>
      <c r="AY153" s="436"/>
      <c r="AZ153" s="436"/>
      <c r="BA153" s="436"/>
      <c r="BB153" s="436"/>
      <c r="BC153" s="436"/>
      <c r="BD153" s="436"/>
      <c r="BE153" s="436"/>
    </row>
    <row r="154" spans="1:57">
      <c r="A154" s="436"/>
      <c r="B154" s="436"/>
      <c r="C154" s="436"/>
      <c r="D154" s="436"/>
      <c r="E154" s="436"/>
      <c r="F154" s="436"/>
      <c r="G154" s="436"/>
      <c r="H154" s="436"/>
      <c r="I154" s="436"/>
      <c r="J154" s="436"/>
      <c r="K154" s="436"/>
      <c r="L154" s="436"/>
      <c r="M154" s="436"/>
      <c r="N154" s="436"/>
      <c r="O154" s="436"/>
      <c r="P154" s="436"/>
      <c r="Q154" s="436"/>
      <c r="R154" s="436"/>
      <c r="S154" s="436"/>
      <c r="T154" s="436"/>
      <c r="U154" s="436"/>
      <c r="V154" s="436"/>
      <c r="W154" s="436"/>
      <c r="X154" s="436"/>
      <c r="Y154" s="436"/>
      <c r="Z154" s="436"/>
      <c r="AA154" s="436"/>
      <c r="AB154" s="436"/>
      <c r="AC154" s="436"/>
      <c r="AD154" s="436"/>
      <c r="AE154" s="436"/>
      <c r="AF154" s="436"/>
      <c r="AG154" s="436"/>
      <c r="AH154" s="436"/>
      <c r="AI154" s="436"/>
      <c r="AJ154" s="436"/>
      <c r="AK154" s="436"/>
      <c r="AL154" s="436"/>
      <c r="AM154" s="436"/>
      <c r="AN154" s="436"/>
      <c r="AO154" s="436"/>
      <c r="AP154" s="436"/>
      <c r="AQ154" s="436"/>
      <c r="AR154" s="436"/>
      <c r="AS154" s="436"/>
      <c r="AT154" s="436"/>
      <c r="AU154" s="436"/>
      <c r="AV154" s="436"/>
      <c r="AW154" s="436"/>
      <c r="AX154" s="436"/>
      <c r="AY154" s="436"/>
      <c r="AZ154" s="436"/>
      <c r="BA154" s="436"/>
      <c r="BB154" s="436"/>
      <c r="BC154" s="436"/>
      <c r="BD154" s="436"/>
      <c r="BE154" s="436"/>
    </row>
    <row r="155" spans="1:57">
      <c r="A155" s="436"/>
      <c r="B155" s="436"/>
      <c r="C155" s="436"/>
      <c r="D155" s="436"/>
      <c r="E155" s="436"/>
      <c r="F155" s="436"/>
      <c r="G155" s="436"/>
      <c r="H155" s="436"/>
      <c r="I155" s="436"/>
      <c r="J155" s="436"/>
      <c r="K155" s="436"/>
      <c r="L155" s="436"/>
      <c r="M155" s="436"/>
      <c r="N155" s="436"/>
      <c r="O155" s="436"/>
      <c r="P155" s="436"/>
      <c r="Q155" s="436"/>
      <c r="R155" s="436"/>
      <c r="S155" s="436"/>
      <c r="T155" s="436"/>
      <c r="U155" s="436"/>
      <c r="V155" s="436"/>
      <c r="W155" s="436"/>
      <c r="X155" s="436"/>
      <c r="Y155" s="436"/>
      <c r="Z155" s="436"/>
      <c r="AA155" s="436"/>
      <c r="AB155" s="436"/>
      <c r="AC155" s="436"/>
      <c r="AD155" s="436"/>
      <c r="AE155" s="436"/>
      <c r="AF155" s="436"/>
      <c r="AG155" s="436"/>
      <c r="AH155" s="436"/>
      <c r="AI155" s="436"/>
      <c r="AJ155" s="436"/>
      <c r="AK155" s="436"/>
      <c r="AL155" s="436"/>
      <c r="AM155" s="436"/>
      <c r="AN155" s="436"/>
      <c r="AO155" s="436"/>
      <c r="AP155" s="436"/>
      <c r="AQ155" s="436"/>
      <c r="AR155" s="436"/>
      <c r="AS155" s="436"/>
      <c r="AT155" s="436"/>
      <c r="AU155" s="436"/>
      <c r="AV155" s="436"/>
      <c r="AW155" s="436"/>
      <c r="AX155" s="436"/>
      <c r="AY155" s="436"/>
      <c r="AZ155" s="436"/>
      <c r="BA155" s="436"/>
      <c r="BB155" s="436"/>
      <c r="BC155" s="436"/>
      <c r="BD155" s="436"/>
      <c r="BE155" s="436"/>
    </row>
    <row r="156" spans="1:57">
      <c r="A156" s="436"/>
      <c r="B156" s="436"/>
      <c r="C156" s="436"/>
      <c r="D156" s="436"/>
      <c r="E156" s="436"/>
      <c r="F156" s="436"/>
      <c r="G156" s="436"/>
      <c r="H156" s="436"/>
      <c r="I156" s="436"/>
      <c r="J156" s="436"/>
      <c r="K156" s="436"/>
      <c r="L156" s="436"/>
      <c r="M156" s="436"/>
      <c r="N156" s="436"/>
      <c r="O156" s="436"/>
      <c r="P156" s="436"/>
      <c r="Q156" s="436"/>
      <c r="R156" s="436"/>
      <c r="S156" s="436"/>
      <c r="T156" s="436"/>
      <c r="U156" s="436"/>
      <c r="V156" s="436"/>
      <c r="W156" s="436"/>
      <c r="X156" s="436"/>
      <c r="Y156" s="436"/>
      <c r="Z156" s="436"/>
      <c r="AA156" s="436"/>
      <c r="AB156" s="436"/>
      <c r="AC156" s="436"/>
      <c r="AD156" s="436"/>
      <c r="AE156" s="436"/>
      <c r="AF156" s="436"/>
      <c r="AG156" s="436"/>
      <c r="AH156" s="436"/>
      <c r="AI156" s="436"/>
      <c r="AJ156" s="436"/>
      <c r="AK156" s="436"/>
      <c r="AL156" s="436"/>
      <c r="AM156" s="436"/>
      <c r="AN156" s="436"/>
      <c r="AO156" s="436"/>
      <c r="AP156" s="436"/>
      <c r="AQ156" s="436"/>
      <c r="AR156" s="436"/>
      <c r="AS156" s="436"/>
      <c r="AT156" s="436"/>
      <c r="AU156" s="436"/>
      <c r="AV156" s="436"/>
      <c r="AW156" s="436"/>
      <c r="AX156" s="436"/>
      <c r="AY156" s="436"/>
      <c r="AZ156" s="436"/>
      <c r="BA156" s="436"/>
      <c r="BB156" s="436"/>
      <c r="BC156" s="436"/>
      <c r="BD156" s="436"/>
      <c r="BE156" s="436"/>
    </row>
    <row r="157" spans="1:57">
      <c r="A157" s="436"/>
      <c r="B157" s="436"/>
      <c r="C157" s="436"/>
      <c r="D157" s="436"/>
      <c r="E157" s="436"/>
      <c r="F157" s="436"/>
      <c r="G157" s="436"/>
      <c r="H157" s="436"/>
      <c r="I157" s="436"/>
      <c r="J157" s="436"/>
      <c r="K157" s="436"/>
      <c r="L157" s="436"/>
      <c r="M157" s="436"/>
      <c r="N157" s="436"/>
      <c r="O157" s="436"/>
      <c r="P157" s="436"/>
      <c r="Q157" s="436"/>
      <c r="R157" s="436"/>
      <c r="S157" s="436"/>
      <c r="T157" s="436"/>
      <c r="U157" s="436"/>
      <c r="V157" s="436"/>
      <c r="W157" s="436"/>
      <c r="X157" s="436"/>
      <c r="Y157" s="436"/>
      <c r="Z157" s="436"/>
      <c r="AA157" s="436"/>
      <c r="AB157" s="436"/>
      <c r="AC157" s="436"/>
      <c r="AD157" s="436"/>
      <c r="AE157" s="436"/>
      <c r="AF157" s="436"/>
      <c r="AG157" s="436"/>
      <c r="AH157" s="436"/>
      <c r="AI157" s="436"/>
      <c r="AJ157" s="436"/>
      <c r="AK157" s="436"/>
      <c r="AL157" s="436"/>
      <c r="AM157" s="436"/>
      <c r="AN157" s="436"/>
      <c r="AO157" s="436"/>
      <c r="AP157" s="436"/>
      <c r="AQ157" s="436"/>
      <c r="AR157" s="436"/>
      <c r="AS157" s="436"/>
      <c r="AT157" s="436"/>
      <c r="AU157" s="436"/>
      <c r="AV157" s="436"/>
      <c r="AW157" s="436"/>
      <c r="AX157" s="436"/>
      <c r="AY157" s="436"/>
      <c r="AZ157" s="436"/>
      <c r="BA157" s="436"/>
      <c r="BB157" s="436"/>
      <c r="BC157" s="436"/>
      <c r="BD157" s="436"/>
      <c r="BE157" s="436"/>
    </row>
    <row r="158" spans="1:57">
      <c r="A158" s="436"/>
      <c r="B158" s="436"/>
      <c r="C158" s="436"/>
      <c r="D158" s="436"/>
      <c r="E158" s="436"/>
      <c r="F158" s="436"/>
      <c r="G158" s="436"/>
      <c r="H158" s="436"/>
      <c r="I158" s="436"/>
      <c r="J158" s="436"/>
      <c r="K158" s="436"/>
      <c r="L158" s="436"/>
      <c r="M158" s="436"/>
      <c r="N158" s="436"/>
      <c r="O158" s="436"/>
      <c r="P158" s="436"/>
      <c r="Q158" s="436"/>
      <c r="R158" s="436"/>
      <c r="S158" s="436"/>
      <c r="T158" s="436"/>
      <c r="U158" s="436"/>
      <c r="V158" s="436"/>
      <c r="W158" s="436"/>
      <c r="X158" s="436"/>
      <c r="Y158" s="436"/>
      <c r="Z158" s="436"/>
      <c r="AA158" s="436"/>
      <c r="AB158" s="436"/>
      <c r="AC158" s="436"/>
      <c r="AD158" s="436"/>
      <c r="AE158" s="436"/>
      <c r="AF158" s="436"/>
      <c r="AG158" s="436"/>
      <c r="AH158" s="436"/>
      <c r="AI158" s="436"/>
      <c r="AJ158" s="436"/>
      <c r="AK158" s="436"/>
      <c r="AL158" s="436"/>
      <c r="AM158" s="436"/>
      <c r="AN158" s="436"/>
      <c r="AO158" s="436"/>
      <c r="AP158" s="436"/>
      <c r="AQ158" s="436"/>
      <c r="AR158" s="436"/>
      <c r="AS158" s="436"/>
      <c r="AT158" s="436"/>
      <c r="AU158" s="436"/>
      <c r="AV158" s="436"/>
      <c r="AW158" s="436"/>
      <c r="AX158" s="436"/>
      <c r="AY158" s="436"/>
      <c r="AZ158" s="436"/>
      <c r="BA158" s="436"/>
      <c r="BB158" s="436"/>
      <c r="BC158" s="436"/>
      <c r="BD158" s="436"/>
      <c r="BE158" s="436"/>
    </row>
    <row r="159" spans="1:57">
      <c r="A159" s="436"/>
      <c r="B159" s="436"/>
      <c r="C159" s="436"/>
      <c r="D159" s="436"/>
      <c r="E159" s="436"/>
      <c r="F159" s="436"/>
      <c r="G159" s="436"/>
      <c r="H159" s="436"/>
      <c r="I159" s="436"/>
      <c r="J159" s="436"/>
      <c r="K159" s="436"/>
      <c r="L159" s="436"/>
      <c r="M159" s="436"/>
      <c r="N159" s="436"/>
      <c r="O159" s="436"/>
      <c r="P159" s="436"/>
      <c r="Q159" s="436"/>
      <c r="R159" s="436"/>
      <c r="S159" s="436"/>
      <c r="T159" s="436"/>
      <c r="U159" s="436"/>
      <c r="V159" s="436"/>
      <c r="W159" s="436"/>
      <c r="X159" s="436"/>
      <c r="Y159" s="436"/>
      <c r="Z159" s="436"/>
      <c r="AA159" s="436"/>
      <c r="AB159" s="436"/>
      <c r="AC159" s="436"/>
      <c r="AD159" s="436"/>
      <c r="AE159" s="436"/>
      <c r="AF159" s="436"/>
      <c r="AG159" s="436"/>
      <c r="AH159" s="436"/>
      <c r="AI159" s="436"/>
      <c r="AJ159" s="436"/>
      <c r="AK159" s="436"/>
      <c r="AL159" s="436"/>
      <c r="AM159" s="436"/>
      <c r="AN159" s="436"/>
      <c r="AO159" s="436"/>
      <c r="AP159" s="436"/>
      <c r="AQ159" s="436"/>
      <c r="AR159" s="436"/>
      <c r="AS159" s="436"/>
      <c r="AT159" s="436"/>
      <c r="AU159" s="436"/>
      <c r="AV159" s="436"/>
      <c r="AW159" s="436"/>
      <c r="AX159" s="436"/>
      <c r="AY159" s="436"/>
      <c r="AZ159" s="436"/>
      <c r="BA159" s="436"/>
      <c r="BB159" s="436"/>
      <c r="BC159" s="436"/>
      <c r="BD159" s="436"/>
      <c r="BE159" s="436"/>
    </row>
    <row r="160" spans="1:57">
      <c r="A160" s="436"/>
      <c r="B160" s="436"/>
      <c r="C160" s="436"/>
      <c r="D160" s="436"/>
      <c r="E160" s="436"/>
      <c r="F160" s="436"/>
      <c r="G160" s="436"/>
      <c r="H160" s="436"/>
      <c r="I160" s="436"/>
      <c r="J160" s="436"/>
      <c r="K160" s="436"/>
      <c r="L160" s="436"/>
      <c r="M160" s="436"/>
      <c r="N160" s="436"/>
      <c r="O160" s="436"/>
      <c r="P160" s="436"/>
      <c r="Q160" s="436"/>
      <c r="R160" s="436"/>
      <c r="S160" s="436"/>
      <c r="T160" s="436"/>
      <c r="U160" s="436"/>
      <c r="V160" s="436"/>
      <c r="W160" s="436"/>
      <c r="X160" s="436"/>
      <c r="Y160" s="436"/>
      <c r="Z160" s="436"/>
      <c r="AA160" s="436"/>
      <c r="AB160" s="436"/>
      <c r="AC160" s="436"/>
      <c r="AD160" s="436"/>
      <c r="AE160" s="436"/>
      <c r="AF160" s="436"/>
      <c r="AG160" s="436"/>
      <c r="AH160" s="436"/>
      <c r="AI160" s="436"/>
      <c r="AJ160" s="436"/>
      <c r="AK160" s="436"/>
      <c r="AL160" s="436"/>
      <c r="AM160" s="436"/>
      <c r="AN160" s="436"/>
      <c r="AO160" s="436"/>
      <c r="AP160" s="436"/>
      <c r="AQ160" s="436"/>
      <c r="AR160" s="436"/>
      <c r="AS160" s="436"/>
      <c r="AT160" s="436"/>
      <c r="AU160" s="436"/>
      <c r="AV160" s="436"/>
      <c r="AW160" s="436"/>
      <c r="AX160" s="436"/>
      <c r="AY160" s="436"/>
      <c r="AZ160" s="436"/>
      <c r="BA160" s="436"/>
      <c r="BB160" s="436"/>
      <c r="BC160" s="436"/>
      <c r="BD160" s="436"/>
      <c r="BE160" s="436"/>
    </row>
    <row r="161" spans="1:57">
      <c r="A161" s="436"/>
      <c r="B161" s="436"/>
      <c r="C161" s="436"/>
      <c r="D161" s="436"/>
      <c r="E161" s="436"/>
      <c r="F161" s="436"/>
      <c r="G161" s="436"/>
      <c r="H161" s="436"/>
      <c r="I161" s="436"/>
      <c r="J161" s="436"/>
      <c r="K161" s="436"/>
      <c r="L161" s="436"/>
      <c r="M161" s="436"/>
      <c r="N161" s="436"/>
      <c r="O161" s="436"/>
      <c r="P161" s="436"/>
      <c r="Q161" s="436"/>
      <c r="R161" s="436"/>
      <c r="S161" s="436"/>
      <c r="T161" s="436"/>
      <c r="U161" s="436"/>
      <c r="V161" s="436"/>
      <c r="W161" s="436"/>
      <c r="X161" s="436"/>
      <c r="Y161" s="436"/>
      <c r="Z161" s="436"/>
      <c r="AA161" s="436"/>
      <c r="AB161" s="436"/>
      <c r="AC161" s="436"/>
      <c r="AD161" s="436"/>
      <c r="AE161" s="436"/>
      <c r="AF161" s="436"/>
      <c r="AG161" s="436"/>
      <c r="AH161" s="436"/>
      <c r="AI161" s="436"/>
      <c r="AJ161" s="436"/>
      <c r="AK161" s="436"/>
      <c r="AL161" s="436"/>
      <c r="AM161" s="436"/>
      <c r="AN161" s="436"/>
      <c r="AO161" s="436"/>
      <c r="AP161" s="436"/>
      <c r="AQ161" s="436"/>
      <c r="AR161" s="436"/>
      <c r="AS161" s="436"/>
      <c r="AT161" s="436"/>
      <c r="AU161" s="436"/>
      <c r="AV161" s="436"/>
      <c r="AW161" s="436"/>
      <c r="AX161" s="436"/>
      <c r="AY161" s="436"/>
      <c r="AZ161" s="436"/>
      <c r="BA161" s="436"/>
      <c r="BB161" s="436"/>
      <c r="BC161" s="436"/>
      <c r="BD161" s="436"/>
      <c r="BE161" s="436"/>
    </row>
    <row r="162" spans="1:57">
      <c r="A162" s="436"/>
      <c r="B162" s="436"/>
      <c r="C162" s="436"/>
      <c r="D162" s="436"/>
      <c r="E162" s="436"/>
      <c r="F162" s="436"/>
      <c r="G162" s="436"/>
      <c r="H162" s="436"/>
      <c r="I162" s="436"/>
      <c r="J162" s="436"/>
      <c r="K162" s="436"/>
      <c r="L162" s="436"/>
      <c r="M162" s="436"/>
      <c r="N162" s="436"/>
      <c r="O162" s="436"/>
      <c r="P162" s="436"/>
      <c r="Q162" s="436"/>
      <c r="R162" s="436"/>
      <c r="S162" s="436"/>
      <c r="T162" s="436"/>
      <c r="U162" s="436"/>
      <c r="V162" s="436"/>
      <c r="W162" s="436"/>
      <c r="X162" s="436"/>
      <c r="Y162" s="436"/>
      <c r="Z162" s="436"/>
      <c r="AA162" s="436"/>
      <c r="AB162" s="436"/>
      <c r="AC162" s="436"/>
      <c r="AD162" s="436"/>
      <c r="AE162" s="436"/>
      <c r="AF162" s="436"/>
      <c r="AG162" s="436"/>
      <c r="AH162" s="436"/>
      <c r="AI162" s="436"/>
      <c r="AJ162" s="436"/>
      <c r="AK162" s="436"/>
      <c r="AL162" s="436"/>
      <c r="AM162" s="436"/>
      <c r="AN162" s="436"/>
      <c r="AO162" s="436"/>
      <c r="AP162" s="436"/>
      <c r="AQ162" s="436"/>
      <c r="AR162" s="436"/>
      <c r="AS162" s="436"/>
      <c r="AT162" s="436"/>
      <c r="AU162" s="436"/>
      <c r="AV162" s="436"/>
      <c r="AW162" s="436"/>
      <c r="AX162" s="436"/>
      <c r="AY162" s="436"/>
      <c r="AZ162" s="436"/>
      <c r="BA162" s="436"/>
      <c r="BB162" s="436"/>
      <c r="BC162" s="436"/>
      <c r="BD162" s="436"/>
      <c r="BE162" s="436"/>
    </row>
    <row r="163" spans="1:57">
      <c r="A163" s="436"/>
      <c r="B163" s="436"/>
      <c r="C163" s="436"/>
      <c r="D163" s="436"/>
      <c r="E163" s="436"/>
      <c r="F163" s="436"/>
      <c r="G163" s="436"/>
      <c r="H163" s="436"/>
      <c r="I163" s="436"/>
      <c r="J163" s="436"/>
      <c r="K163" s="436"/>
      <c r="L163" s="436"/>
      <c r="M163" s="436"/>
      <c r="N163" s="436"/>
      <c r="O163" s="436"/>
      <c r="P163" s="436"/>
      <c r="Q163" s="436"/>
      <c r="R163" s="436"/>
      <c r="S163" s="436"/>
      <c r="T163" s="436"/>
      <c r="U163" s="436"/>
      <c r="V163" s="436"/>
      <c r="W163" s="436"/>
      <c r="X163" s="436"/>
      <c r="Y163" s="436"/>
      <c r="Z163" s="436"/>
      <c r="AA163" s="436"/>
      <c r="AB163" s="436"/>
      <c r="AC163" s="436"/>
      <c r="AD163" s="436"/>
      <c r="AE163" s="436"/>
      <c r="AF163" s="436"/>
      <c r="AG163" s="436"/>
      <c r="AH163" s="436"/>
      <c r="AI163" s="436"/>
      <c r="AJ163" s="436"/>
      <c r="AK163" s="436"/>
      <c r="AL163" s="436"/>
      <c r="AM163" s="436"/>
      <c r="AN163" s="436"/>
      <c r="AO163" s="436"/>
      <c r="AP163" s="436"/>
      <c r="AQ163" s="436"/>
      <c r="AR163" s="436"/>
      <c r="AS163" s="436"/>
      <c r="AT163" s="436"/>
      <c r="AU163" s="436"/>
      <c r="AV163" s="436"/>
      <c r="AW163" s="436"/>
      <c r="AX163" s="436"/>
      <c r="AY163" s="436"/>
      <c r="AZ163" s="436"/>
      <c r="BA163" s="436"/>
      <c r="BB163" s="436"/>
      <c r="BC163" s="436"/>
      <c r="BD163" s="436"/>
      <c r="BE163" s="436"/>
    </row>
    <row r="164" spans="1:57">
      <c r="A164" s="436"/>
      <c r="B164" s="436"/>
      <c r="C164" s="436"/>
      <c r="D164" s="436"/>
      <c r="E164" s="436"/>
      <c r="F164" s="436"/>
      <c r="G164" s="436"/>
      <c r="H164" s="436"/>
      <c r="I164" s="436"/>
      <c r="J164" s="436"/>
      <c r="K164" s="436"/>
      <c r="L164" s="436"/>
      <c r="M164" s="436"/>
      <c r="N164" s="436"/>
      <c r="O164" s="436"/>
      <c r="P164" s="436"/>
      <c r="Q164" s="436"/>
      <c r="R164" s="436"/>
      <c r="S164" s="436"/>
      <c r="T164" s="436"/>
      <c r="U164" s="436"/>
      <c r="V164" s="436"/>
      <c r="W164" s="436"/>
      <c r="X164" s="436"/>
      <c r="Y164" s="436"/>
      <c r="Z164" s="436"/>
      <c r="AA164" s="436"/>
      <c r="AB164" s="436"/>
      <c r="AC164" s="436"/>
      <c r="AD164" s="436"/>
      <c r="AE164" s="436"/>
      <c r="AF164" s="436"/>
      <c r="AG164" s="436"/>
      <c r="AH164" s="436"/>
      <c r="AI164" s="436"/>
      <c r="AJ164" s="436"/>
      <c r="AK164" s="436"/>
      <c r="AL164" s="436"/>
      <c r="AM164" s="436"/>
      <c r="AN164" s="436"/>
      <c r="AO164" s="436"/>
      <c r="AP164" s="436"/>
      <c r="AQ164" s="436"/>
      <c r="AR164" s="436"/>
      <c r="AS164" s="436"/>
      <c r="AT164" s="436"/>
      <c r="AU164" s="436"/>
      <c r="AV164" s="436"/>
      <c r="AW164" s="436"/>
      <c r="AX164" s="436"/>
      <c r="AY164" s="436"/>
      <c r="AZ164" s="436"/>
      <c r="BA164" s="436"/>
      <c r="BB164" s="436"/>
      <c r="BC164" s="436"/>
      <c r="BD164" s="436"/>
      <c r="BE164" s="436"/>
    </row>
    <row r="165" spans="1:57">
      <c r="A165" s="436"/>
      <c r="B165" s="436"/>
      <c r="C165" s="436"/>
      <c r="D165" s="436"/>
      <c r="E165" s="436"/>
      <c r="F165" s="436"/>
      <c r="G165" s="436"/>
      <c r="H165" s="436"/>
      <c r="I165" s="436"/>
      <c r="J165" s="436"/>
      <c r="K165" s="436"/>
      <c r="L165" s="436"/>
      <c r="M165" s="436"/>
      <c r="N165" s="436"/>
      <c r="O165" s="436"/>
      <c r="P165" s="436"/>
      <c r="Q165" s="436"/>
      <c r="R165" s="436"/>
      <c r="S165" s="436"/>
      <c r="T165" s="436"/>
      <c r="U165" s="436"/>
      <c r="V165" s="436"/>
      <c r="W165" s="436"/>
      <c r="X165" s="436"/>
      <c r="Y165" s="436"/>
      <c r="Z165" s="436"/>
      <c r="AA165" s="436"/>
      <c r="AB165" s="436"/>
      <c r="AC165" s="436"/>
      <c r="AD165" s="436"/>
      <c r="AE165" s="436"/>
      <c r="AF165" s="436"/>
      <c r="AG165" s="436"/>
      <c r="AH165" s="436"/>
      <c r="AI165" s="436"/>
      <c r="AJ165" s="436"/>
      <c r="AK165" s="436"/>
      <c r="AL165" s="436"/>
      <c r="AM165" s="436"/>
      <c r="AN165" s="436"/>
      <c r="AO165" s="436"/>
      <c r="AP165" s="436"/>
      <c r="AQ165" s="436"/>
      <c r="AR165" s="436"/>
      <c r="AS165" s="436"/>
      <c r="AT165" s="436"/>
      <c r="AU165" s="436"/>
      <c r="AV165" s="436"/>
      <c r="AW165" s="436"/>
      <c r="AX165" s="436"/>
      <c r="AY165" s="436"/>
      <c r="AZ165" s="436"/>
      <c r="BA165" s="436"/>
      <c r="BB165" s="436"/>
      <c r="BC165" s="436"/>
      <c r="BD165" s="436"/>
      <c r="BE165" s="436"/>
    </row>
    <row r="166" spans="1:57">
      <c r="A166" s="436"/>
      <c r="B166" s="436"/>
      <c r="C166" s="436"/>
      <c r="D166" s="436"/>
      <c r="E166" s="436"/>
      <c r="F166" s="436"/>
      <c r="G166" s="436"/>
      <c r="H166" s="436"/>
      <c r="I166" s="436"/>
      <c r="J166" s="436"/>
      <c r="K166" s="436"/>
      <c r="L166" s="436"/>
      <c r="M166" s="436"/>
      <c r="N166" s="436"/>
      <c r="O166" s="436"/>
      <c r="P166" s="436"/>
      <c r="Q166" s="436"/>
      <c r="R166" s="436"/>
      <c r="S166" s="436"/>
      <c r="T166" s="436"/>
      <c r="U166" s="436"/>
      <c r="V166" s="436"/>
      <c r="W166" s="436"/>
      <c r="X166" s="436"/>
      <c r="Y166" s="436"/>
      <c r="Z166" s="436"/>
      <c r="AA166" s="436"/>
      <c r="AB166" s="436"/>
      <c r="AC166" s="436"/>
      <c r="AD166" s="436"/>
      <c r="AE166" s="436"/>
      <c r="AF166" s="436"/>
      <c r="AG166" s="436"/>
      <c r="AH166" s="436"/>
      <c r="AI166" s="436"/>
      <c r="AJ166" s="436"/>
      <c r="AK166" s="436"/>
      <c r="AL166" s="436"/>
      <c r="AM166" s="436"/>
      <c r="AN166" s="436"/>
      <c r="AO166" s="436"/>
      <c r="AP166" s="436"/>
      <c r="AQ166" s="436"/>
      <c r="AR166" s="436"/>
      <c r="AS166" s="436"/>
      <c r="AT166" s="436"/>
      <c r="AU166" s="436"/>
      <c r="AV166" s="436"/>
      <c r="AW166" s="436"/>
      <c r="AX166" s="436"/>
      <c r="AY166" s="436"/>
      <c r="AZ166" s="436"/>
      <c r="BA166" s="436"/>
      <c r="BB166" s="436"/>
      <c r="BC166" s="436"/>
      <c r="BD166" s="436"/>
      <c r="BE166" s="436"/>
    </row>
    <row r="167" spans="1:57">
      <c r="A167" s="436"/>
      <c r="B167" s="436"/>
      <c r="C167" s="436"/>
      <c r="D167" s="436"/>
      <c r="E167" s="436"/>
      <c r="F167" s="436"/>
      <c r="G167" s="436"/>
      <c r="H167" s="436"/>
      <c r="I167" s="436"/>
      <c r="J167" s="436"/>
      <c r="K167" s="436"/>
      <c r="L167" s="436"/>
      <c r="M167" s="436"/>
      <c r="N167" s="436"/>
      <c r="O167" s="436"/>
      <c r="P167" s="436"/>
      <c r="Q167" s="436"/>
      <c r="R167" s="436"/>
      <c r="S167" s="436"/>
      <c r="T167" s="436"/>
      <c r="U167" s="436"/>
      <c r="V167" s="436"/>
      <c r="W167" s="436"/>
      <c r="X167" s="436"/>
      <c r="Y167" s="436"/>
      <c r="Z167" s="436"/>
      <c r="AA167" s="436"/>
      <c r="AB167" s="436"/>
      <c r="AC167" s="436"/>
      <c r="AD167" s="436"/>
      <c r="AE167" s="436"/>
      <c r="AF167" s="436"/>
      <c r="AG167" s="436"/>
      <c r="AH167" s="436"/>
      <c r="AI167" s="436"/>
      <c r="AJ167" s="436"/>
      <c r="AK167" s="436"/>
      <c r="AL167" s="436"/>
      <c r="AM167" s="436"/>
      <c r="AN167" s="436"/>
      <c r="AO167" s="436"/>
      <c r="AP167" s="436"/>
      <c r="AQ167" s="436"/>
      <c r="AR167" s="436"/>
      <c r="AS167" s="436"/>
      <c r="AT167" s="436"/>
      <c r="AU167" s="436"/>
      <c r="AV167" s="436"/>
      <c r="AW167" s="436"/>
      <c r="AX167" s="436"/>
      <c r="AY167" s="436"/>
      <c r="AZ167" s="436"/>
      <c r="BA167" s="436"/>
      <c r="BB167" s="436"/>
      <c r="BC167" s="436"/>
      <c r="BD167" s="436"/>
      <c r="BE167" s="436"/>
    </row>
    <row r="168" spans="1:57">
      <c r="A168" s="436"/>
      <c r="B168" s="436"/>
      <c r="C168" s="436"/>
      <c r="D168" s="436"/>
      <c r="E168" s="436"/>
      <c r="F168" s="436"/>
      <c r="G168" s="436"/>
      <c r="H168" s="436"/>
      <c r="I168" s="436"/>
      <c r="J168" s="436"/>
      <c r="K168" s="436"/>
      <c r="L168" s="436"/>
      <c r="M168" s="436"/>
      <c r="N168" s="436"/>
      <c r="O168" s="436"/>
      <c r="P168" s="436"/>
      <c r="Q168" s="436"/>
      <c r="R168" s="436"/>
      <c r="S168" s="436"/>
      <c r="T168" s="436"/>
      <c r="U168" s="436"/>
      <c r="V168" s="436"/>
      <c r="W168" s="436"/>
      <c r="X168" s="436"/>
      <c r="Y168" s="436"/>
      <c r="Z168" s="436"/>
      <c r="AA168" s="436"/>
      <c r="AB168" s="436"/>
      <c r="AC168" s="436"/>
      <c r="AD168" s="436"/>
      <c r="AE168" s="436"/>
      <c r="AF168" s="436"/>
      <c r="AG168" s="436"/>
      <c r="AH168" s="436"/>
      <c r="AI168" s="436"/>
      <c r="AJ168" s="436"/>
      <c r="AK168" s="436"/>
      <c r="AL168" s="436"/>
      <c r="AM168" s="436"/>
      <c r="AN168" s="436"/>
      <c r="AO168" s="436"/>
      <c r="AP168" s="436"/>
      <c r="AQ168" s="436"/>
      <c r="AR168" s="436"/>
      <c r="AS168" s="436"/>
      <c r="AT168" s="436"/>
      <c r="AU168" s="436"/>
      <c r="AV168" s="436"/>
      <c r="AW168" s="436"/>
      <c r="AX168" s="436"/>
      <c r="AY168" s="436"/>
      <c r="AZ168" s="436"/>
      <c r="BA168" s="436"/>
      <c r="BB168" s="436"/>
      <c r="BC168" s="436"/>
      <c r="BD168" s="436"/>
      <c r="BE168" s="436"/>
    </row>
    <row r="169" spans="1:57">
      <c r="A169" s="436"/>
      <c r="B169" s="436"/>
      <c r="C169" s="436"/>
      <c r="D169" s="436"/>
      <c r="E169" s="436"/>
      <c r="F169" s="436"/>
      <c r="G169" s="436"/>
      <c r="H169" s="436"/>
      <c r="I169" s="436"/>
      <c r="J169" s="436"/>
      <c r="K169" s="436"/>
      <c r="L169" s="436"/>
      <c r="M169" s="436"/>
      <c r="N169" s="436"/>
      <c r="O169" s="436"/>
      <c r="P169" s="436"/>
      <c r="Q169" s="436"/>
      <c r="R169" s="436"/>
      <c r="S169" s="436"/>
      <c r="T169" s="436"/>
      <c r="U169" s="436"/>
      <c r="V169" s="436"/>
      <c r="W169" s="436"/>
      <c r="X169" s="436"/>
      <c r="Y169" s="436"/>
      <c r="Z169" s="436"/>
      <c r="AA169" s="436"/>
      <c r="AB169" s="436"/>
      <c r="AC169" s="436"/>
      <c r="AD169" s="436"/>
      <c r="AE169" s="436"/>
      <c r="AF169" s="436"/>
      <c r="AG169" s="436"/>
      <c r="AH169" s="436"/>
      <c r="AI169" s="436"/>
      <c r="AJ169" s="436"/>
      <c r="AK169" s="436"/>
      <c r="AL169" s="436"/>
      <c r="AM169" s="436"/>
      <c r="AN169" s="436"/>
      <c r="AO169" s="436"/>
      <c r="AP169" s="436"/>
      <c r="AQ169" s="436"/>
      <c r="AR169" s="436"/>
      <c r="AS169" s="436"/>
      <c r="AT169" s="436"/>
      <c r="AU169" s="436"/>
      <c r="AV169" s="436"/>
      <c r="AW169" s="436"/>
      <c r="AX169" s="436"/>
      <c r="AY169" s="436"/>
      <c r="AZ169" s="436"/>
      <c r="BA169" s="436"/>
      <c r="BB169" s="436"/>
      <c r="BC169" s="436"/>
      <c r="BD169" s="436"/>
      <c r="BE169" s="436"/>
    </row>
    <row r="170" spans="1:57">
      <c r="A170" s="436"/>
      <c r="B170" s="436"/>
      <c r="C170" s="436"/>
      <c r="D170" s="436"/>
      <c r="E170" s="436"/>
      <c r="F170" s="436"/>
      <c r="G170" s="436"/>
      <c r="H170" s="436"/>
      <c r="I170" s="436"/>
      <c r="J170" s="436"/>
      <c r="K170" s="436"/>
      <c r="L170" s="436"/>
      <c r="M170" s="436"/>
      <c r="N170" s="436"/>
      <c r="O170" s="436"/>
      <c r="P170" s="436"/>
      <c r="Q170" s="436"/>
      <c r="R170" s="436"/>
      <c r="S170" s="436"/>
      <c r="T170" s="436"/>
      <c r="U170" s="436"/>
      <c r="V170" s="436"/>
      <c r="W170" s="436"/>
      <c r="X170" s="436"/>
      <c r="Y170" s="436"/>
      <c r="Z170" s="436"/>
      <c r="AA170" s="436"/>
      <c r="AB170" s="436"/>
      <c r="AC170" s="436"/>
      <c r="AD170" s="436"/>
      <c r="AE170" s="436"/>
      <c r="AF170" s="436"/>
      <c r="AG170" s="436"/>
      <c r="AH170" s="436"/>
      <c r="AI170" s="436"/>
      <c r="AJ170" s="436"/>
      <c r="AK170" s="436"/>
      <c r="AL170" s="436"/>
      <c r="AM170" s="436"/>
      <c r="AN170" s="436"/>
      <c r="AO170" s="436"/>
      <c r="AP170" s="436"/>
      <c r="AQ170" s="436"/>
      <c r="AR170" s="436"/>
      <c r="AS170" s="436"/>
      <c r="AT170" s="436"/>
      <c r="AU170" s="436"/>
      <c r="AV170" s="436"/>
      <c r="AW170" s="436"/>
      <c r="AX170" s="436"/>
      <c r="AY170" s="436"/>
      <c r="AZ170" s="436"/>
      <c r="BA170" s="436"/>
      <c r="BB170" s="436"/>
      <c r="BC170" s="436"/>
      <c r="BD170" s="436"/>
      <c r="BE170" s="436"/>
    </row>
    <row r="171" spans="1:57">
      <c r="A171" s="436"/>
      <c r="B171" s="436"/>
      <c r="C171" s="436"/>
      <c r="D171" s="436"/>
      <c r="E171" s="436"/>
      <c r="F171" s="436"/>
      <c r="G171" s="436"/>
      <c r="H171" s="436"/>
      <c r="I171" s="436"/>
      <c r="J171" s="436"/>
      <c r="K171" s="436"/>
      <c r="L171" s="436"/>
      <c r="M171" s="436"/>
      <c r="N171" s="436"/>
      <c r="O171" s="436"/>
      <c r="P171" s="436"/>
      <c r="Q171" s="436"/>
      <c r="R171" s="436"/>
      <c r="S171" s="436"/>
      <c r="T171" s="436"/>
      <c r="U171" s="436"/>
      <c r="V171" s="436"/>
      <c r="W171" s="436"/>
      <c r="X171" s="436"/>
      <c r="Y171" s="436"/>
      <c r="Z171" s="436"/>
      <c r="AA171" s="436"/>
      <c r="AB171" s="436"/>
      <c r="AC171" s="436"/>
      <c r="AD171" s="436"/>
      <c r="AE171" s="436"/>
      <c r="AF171" s="436"/>
      <c r="AG171" s="436"/>
      <c r="AH171" s="436"/>
      <c r="AI171" s="436"/>
      <c r="AJ171" s="436"/>
      <c r="AK171" s="436"/>
      <c r="AL171" s="436"/>
      <c r="AM171" s="436"/>
      <c r="AN171" s="436"/>
      <c r="AO171" s="436"/>
      <c r="AP171" s="436"/>
      <c r="AQ171" s="436"/>
      <c r="AR171" s="436"/>
      <c r="AS171" s="436"/>
      <c r="AT171" s="436"/>
      <c r="AU171" s="436"/>
      <c r="AV171" s="436"/>
      <c r="AW171" s="436"/>
      <c r="AX171" s="436"/>
      <c r="AY171" s="436"/>
      <c r="AZ171" s="436"/>
      <c r="BA171" s="436"/>
      <c r="BB171" s="436"/>
      <c r="BC171" s="436"/>
      <c r="BD171" s="436"/>
      <c r="BE171" s="436"/>
    </row>
    <row r="172" spans="1:57">
      <c r="A172" s="436"/>
      <c r="B172" s="436"/>
      <c r="C172" s="436"/>
      <c r="D172" s="436"/>
      <c r="E172" s="436"/>
      <c r="F172" s="436"/>
      <c r="G172" s="436"/>
      <c r="H172" s="436"/>
      <c r="I172" s="436"/>
      <c r="J172" s="436"/>
      <c r="K172" s="436"/>
      <c r="L172" s="436"/>
      <c r="M172" s="436"/>
      <c r="N172" s="436"/>
      <c r="O172" s="436"/>
      <c r="P172" s="436"/>
      <c r="Q172" s="436"/>
      <c r="R172" s="436"/>
      <c r="S172" s="436"/>
      <c r="T172" s="436"/>
      <c r="U172" s="436"/>
      <c r="V172" s="436"/>
      <c r="W172" s="436"/>
      <c r="X172" s="436"/>
      <c r="Y172" s="436"/>
      <c r="Z172" s="436"/>
      <c r="AA172" s="436"/>
      <c r="AB172" s="436"/>
      <c r="AC172" s="436"/>
      <c r="AD172" s="436"/>
      <c r="AE172" s="436"/>
      <c r="AF172" s="436"/>
      <c r="AG172" s="436"/>
      <c r="AH172" s="436"/>
      <c r="AI172" s="436"/>
      <c r="AJ172" s="436"/>
      <c r="AK172" s="436"/>
      <c r="AL172" s="436"/>
      <c r="AM172" s="436"/>
      <c r="AN172" s="436"/>
      <c r="AO172" s="436"/>
      <c r="AP172" s="436"/>
      <c r="AQ172" s="436"/>
      <c r="AR172" s="436"/>
      <c r="AS172" s="436"/>
      <c r="AT172" s="436"/>
      <c r="AU172" s="436"/>
      <c r="AV172" s="436"/>
      <c r="AW172" s="436"/>
      <c r="AX172" s="436"/>
      <c r="AY172" s="436"/>
      <c r="AZ172" s="436"/>
      <c r="BA172" s="436"/>
      <c r="BB172" s="436"/>
      <c r="BC172" s="436"/>
      <c r="BD172" s="436"/>
      <c r="BE172" s="436"/>
    </row>
    <row r="173" spans="1:57">
      <c r="A173" s="436"/>
      <c r="B173" s="436"/>
      <c r="C173" s="436"/>
      <c r="D173" s="436"/>
      <c r="E173" s="436"/>
      <c r="F173" s="436"/>
      <c r="G173" s="436"/>
      <c r="H173" s="436"/>
      <c r="I173" s="436"/>
      <c r="J173" s="436"/>
      <c r="K173" s="436"/>
      <c r="L173" s="436"/>
      <c r="M173" s="436"/>
      <c r="N173" s="436"/>
      <c r="O173" s="436"/>
      <c r="P173" s="436"/>
      <c r="Q173" s="436"/>
      <c r="R173" s="436"/>
      <c r="S173" s="436"/>
      <c r="T173" s="436"/>
      <c r="U173" s="436"/>
      <c r="V173" s="436"/>
      <c r="W173" s="436"/>
      <c r="X173" s="436"/>
      <c r="Y173" s="436"/>
      <c r="Z173" s="436"/>
      <c r="AA173" s="436"/>
      <c r="AB173" s="436"/>
      <c r="AC173" s="436"/>
      <c r="AD173" s="436"/>
      <c r="AE173" s="436"/>
      <c r="AF173" s="436"/>
      <c r="AG173" s="436"/>
      <c r="AH173" s="436"/>
      <c r="AI173" s="436"/>
      <c r="AJ173" s="436"/>
      <c r="AK173" s="436"/>
      <c r="AL173" s="436"/>
      <c r="AM173" s="436"/>
      <c r="AN173" s="436"/>
      <c r="AO173" s="436"/>
      <c r="AP173" s="436"/>
      <c r="AQ173" s="436"/>
      <c r="AR173" s="436"/>
      <c r="AS173" s="436"/>
      <c r="AT173" s="436"/>
      <c r="AU173" s="436"/>
      <c r="AV173" s="436"/>
      <c r="AW173" s="436"/>
      <c r="AX173" s="436"/>
      <c r="AY173" s="436"/>
      <c r="AZ173" s="436"/>
      <c r="BA173" s="436"/>
      <c r="BB173" s="436"/>
      <c r="BC173" s="436"/>
      <c r="BD173" s="436"/>
      <c r="BE173" s="436"/>
    </row>
    <row r="174" spans="1:57">
      <c r="A174" s="436"/>
      <c r="B174" s="436"/>
      <c r="C174" s="436"/>
      <c r="D174" s="436"/>
      <c r="E174" s="436"/>
      <c r="F174" s="436"/>
      <c r="G174" s="436"/>
      <c r="H174" s="436"/>
      <c r="I174" s="436"/>
      <c r="J174" s="436"/>
      <c r="K174" s="436"/>
      <c r="L174" s="436"/>
      <c r="M174" s="436"/>
      <c r="N174" s="436"/>
      <c r="O174" s="436"/>
      <c r="P174" s="436"/>
      <c r="Q174" s="436"/>
      <c r="R174" s="436"/>
      <c r="S174" s="436"/>
      <c r="T174" s="436"/>
      <c r="U174" s="436"/>
      <c r="V174" s="436"/>
      <c r="W174" s="436"/>
      <c r="X174" s="436"/>
      <c r="Y174" s="436"/>
      <c r="Z174" s="436"/>
      <c r="AA174" s="436"/>
      <c r="AB174" s="436"/>
      <c r="AC174" s="436"/>
      <c r="AD174" s="436"/>
      <c r="AE174" s="436"/>
      <c r="AF174" s="436"/>
      <c r="AG174" s="436"/>
      <c r="AH174" s="436"/>
      <c r="AI174" s="436"/>
      <c r="AJ174" s="436"/>
      <c r="AK174" s="436"/>
      <c r="AL174" s="436"/>
      <c r="AM174" s="436"/>
      <c r="AN174" s="436"/>
      <c r="AO174" s="436"/>
      <c r="AP174" s="436"/>
      <c r="AQ174" s="436"/>
      <c r="AR174" s="436"/>
      <c r="AS174" s="436"/>
      <c r="AT174" s="436"/>
      <c r="AU174" s="436"/>
      <c r="AV174" s="436"/>
      <c r="AW174" s="436"/>
      <c r="AX174" s="436"/>
      <c r="AY174" s="436"/>
      <c r="AZ174" s="436"/>
      <c r="BA174" s="436"/>
      <c r="BB174" s="436"/>
      <c r="BC174" s="436"/>
      <c r="BD174" s="436"/>
      <c r="BE174" s="436"/>
    </row>
    <row r="175" spans="1:57">
      <c r="A175" s="436"/>
      <c r="B175" s="436"/>
      <c r="C175" s="436"/>
      <c r="D175" s="436"/>
      <c r="E175" s="436"/>
      <c r="F175" s="436"/>
      <c r="G175" s="436"/>
      <c r="H175" s="436"/>
      <c r="I175" s="436"/>
      <c r="J175" s="436"/>
      <c r="K175" s="436"/>
      <c r="L175" s="436"/>
      <c r="M175" s="436"/>
      <c r="N175" s="436"/>
      <c r="O175" s="436"/>
      <c r="P175" s="436"/>
      <c r="Q175" s="436"/>
      <c r="R175" s="436"/>
      <c r="S175" s="436"/>
      <c r="T175" s="436"/>
      <c r="U175" s="436"/>
      <c r="V175" s="436"/>
      <c r="W175" s="436"/>
      <c r="X175" s="436"/>
      <c r="Y175" s="436"/>
      <c r="Z175" s="436"/>
      <c r="AA175" s="436"/>
      <c r="AB175" s="436"/>
      <c r="AC175" s="436"/>
      <c r="AD175" s="436"/>
      <c r="AE175" s="436"/>
      <c r="AF175" s="436"/>
      <c r="AG175" s="436"/>
      <c r="AH175" s="436"/>
      <c r="AI175" s="436"/>
      <c r="AJ175" s="436"/>
      <c r="AK175" s="436"/>
      <c r="AL175" s="436"/>
      <c r="AM175" s="436"/>
      <c r="AN175" s="436"/>
      <c r="AO175" s="436"/>
      <c r="AP175" s="436"/>
      <c r="AQ175" s="436"/>
      <c r="AR175" s="436"/>
      <c r="AS175" s="436"/>
      <c r="AT175" s="436"/>
      <c r="AU175" s="436"/>
      <c r="AV175" s="436"/>
      <c r="AW175" s="436"/>
      <c r="AX175" s="436"/>
      <c r="AY175" s="436"/>
      <c r="AZ175" s="436"/>
      <c r="BA175" s="436"/>
      <c r="BB175" s="436"/>
      <c r="BC175" s="436"/>
      <c r="BD175" s="436"/>
      <c r="BE175" s="436"/>
    </row>
    <row r="176" spans="1:57">
      <c r="A176" s="436"/>
      <c r="B176" s="436"/>
      <c r="C176" s="436"/>
      <c r="D176" s="436"/>
      <c r="E176" s="436"/>
      <c r="F176" s="436"/>
      <c r="G176" s="436"/>
      <c r="H176" s="436"/>
      <c r="I176" s="436"/>
      <c r="J176" s="436"/>
      <c r="K176" s="436"/>
      <c r="L176" s="436"/>
      <c r="M176" s="436"/>
      <c r="N176" s="436"/>
      <c r="O176" s="436"/>
      <c r="P176" s="436"/>
      <c r="Q176" s="436"/>
      <c r="R176" s="436"/>
      <c r="S176" s="436"/>
      <c r="T176" s="436"/>
      <c r="U176" s="436"/>
      <c r="V176" s="436"/>
      <c r="W176" s="436"/>
      <c r="X176" s="436"/>
      <c r="Y176" s="436"/>
      <c r="Z176" s="436"/>
      <c r="AA176" s="436"/>
      <c r="AB176" s="436"/>
      <c r="AC176" s="436"/>
      <c r="AD176" s="436"/>
      <c r="AE176" s="436"/>
      <c r="AF176" s="436"/>
      <c r="AG176" s="436"/>
      <c r="AH176" s="436"/>
      <c r="AI176" s="436"/>
      <c r="AJ176" s="436"/>
      <c r="AK176" s="436"/>
      <c r="AL176" s="436"/>
      <c r="AM176" s="436"/>
      <c r="AN176" s="436"/>
      <c r="AO176" s="436"/>
      <c r="AP176" s="436"/>
      <c r="AQ176" s="436"/>
      <c r="AR176" s="436"/>
      <c r="AS176" s="436"/>
      <c r="AT176" s="436"/>
      <c r="AU176" s="436"/>
      <c r="AV176" s="436"/>
      <c r="AW176" s="436"/>
      <c r="AX176" s="436"/>
      <c r="AY176" s="436"/>
      <c r="AZ176" s="436"/>
      <c r="BA176" s="436"/>
      <c r="BB176" s="436"/>
      <c r="BC176" s="436"/>
      <c r="BD176" s="436"/>
      <c r="BE176" s="436"/>
    </row>
    <row r="177" spans="1:57">
      <c r="A177" s="436"/>
      <c r="B177" s="436"/>
      <c r="C177" s="436"/>
      <c r="D177" s="436"/>
      <c r="E177" s="436"/>
      <c r="F177" s="436"/>
      <c r="G177" s="436"/>
      <c r="H177" s="436"/>
      <c r="I177" s="436"/>
      <c r="J177" s="436"/>
      <c r="K177" s="436"/>
      <c r="L177" s="436"/>
      <c r="M177" s="436"/>
      <c r="N177" s="436"/>
      <c r="O177" s="436"/>
      <c r="P177" s="436"/>
      <c r="Q177" s="436"/>
      <c r="R177" s="436"/>
      <c r="S177" s="436"/>
      <c r="T177" s="436"/>
      <c r="U177" s="436"/>
      <c r="V177" s="436"/>
      <c r="W177" s="436"/>
      <c r="X177" s="436"/>
      <c r="Y177" s="436"/>
      <c r="Z177" s="436"/>
      <c r="AA177" s="436"/>
      <c r="AB177" s="436"/>
      <c r="AC177" s="436"/>
      <c r="AD177" s="436"/>
      <c r="AE177" s="436"/>
      <c r="AF177" s="436"/>
      <c r="AG177" s="436"/>
      <c r="AH177" s="436"/>
      <c r="AI177" s="436"/>
      <c r="AJ177" s="436"/>
      <c r="AK177" s="436"/>
      <c r="AL177" s="436"/>
      <c r="AM177" s="436"/>
      <c r="AN177" s="436"/>
      <c r="AO177" s="436"/>
      <c r="AP177" s="436"/>
      <c r="AQ177" s="436"/>
      <c r="AR177" s="436"/>
      <c r="AS177" s="436"/>
      <c r="AT177" s="436"/>
      <c r="AU177" s="436"/>
      <c r="AV177" s="436"/>
      <c r="AW177" s="436"/>
      <c r="AX177" s="436"/>
      <c r="AY177" s="436"/>
      <c r="AZ177" s="436"/>
      <c r="BA177" s="436"/>
      <c r="BB177" s="436"/>
      <c r="BC177" s="436"/>
      <c r="BD177" s="436"/>
      <c r="BE177" s="436"/>
    </row>
    <row r="178" spans="1:57">
      <c r="A178" s="436"/>
      <c r="B178" s="436"/>
      <c r="C178" s="436"/>
      <c r="D178" s="436"/>
      <c r="E178" s="436"/>
      <c r="F178" s="436"/>
      <c r="G178" s="436"/>
      <c r="H178" s="436"/>
      <c r="I178" s="436"/>
      <c r="J178" s="436"/>
      <c r="K178" s="436"/>
      <c r="L178" s="436"/>
      <c r="M178" s="436"/>
      <c r="N178" s="436"/>
      <c r="O178" s="436"/>
      <c r="P178" s="436"/>
      <c r="Q178" s="436"/>
      <c r="R178" s="436"/>
      <c r="S178" s="436"/>
      <c r="T178" s="436"/>
      <c r="U178" s="436"/>
      <c r="V178" s="436"/>
      <c r="W178" s="436"/>
      <c r="X178" s="436"/>
      <c r="Y178" s="436"/>
      <c r="Z178" s="436"/>
      <c r="AA178" s="436"/>
      <c r="AB178" s="436"/>
      <c r="AC178" s="436"/>
      <c r="AD178" s="436"/>
      <c r="AE178" s="436"/>
      <c r="AF178" s="436"/>
      <c r="AG178" s="436"/>
      <c r="AH178" s="436"/>
      <c r="AI178" s="436"/>
      <c r="AJ178" s="436"/>
      <c r="AK178" s="436"/>
      <c r="AL178" s="436"/>
      <c r="AM178" s="436"/>
      <c r="AN178" s="436"/>
      <c r="AO178" s="436"/>
      <c r="AP178" s="436"/>
      <c r="AQ178" s="436"/>
      <c r="AR178" s="436"/>
      <c r="AS178" s="436"/>
      <c r="AT178" s="436"/>
      <c r="AU178" s="436"/>
      <c r="AV178" s="436"/>
      <c r="AW178" s="436"/>
      <c r="AX178" s="436"/>
      <c r="AY178" s="436"/>
      <c r="AZ178" s="436"/>
      <c r="BA178" s="436"/>
      <c r="BB178" s="436"/>
      <c r="BC178" s="436"/>
      <c r="BD178" s="436"/>
      <c r="BE178" s="436"/>
    </row>
    <row r="179" spans="1:57">
      <c r="A179" s="436"/>
      <c r="B179" s="436"/>
      <c r="C179" s="436"/>
      <c r="D179" s="436"/>
      <c r="E179" s="436"/>
      <c r="F179" s="436"/>
      <c r="G179" s="436"/>
      <c r="H179" s="436"/>
      <c r="I179" s="436"/>
      <c r="J179" s="436"/>
      <c r="K179" s="436"/>
      <c r="L179" s="436"/>
      <c r="M179" s="436"/>
      <c r="N179" s="436"/>
      <c r="O179" s="436"/>
      <c r="P179" s="436"/>
      <c r="Q179" s="436"/>
      <c r="R179" s="436"/>
      <c r="S179" s="436"/>
      <c r="T179" s="436"/>
      <c r="U179" s="436"/>
      <c r="V179" s="436"/>
      <c r="W179" s="436"/>
      <c r="X179" s="436"/>
      <c r="Y179" s="436"/>
      <c r="Z179" s="436"/>
      <c r="AA179" s="436"/>
      <c r="AB179" s="436"/>
      <c r="AC179" s="436"/>
      <c r="AD179" s="436"/>
      <c r="AE179" s="436"/>
      <c r="AF179" s="436"/>
      <c r="AG179" s="436"/>
      <c r="AH179" s="436"/>
      <c r="AI179" s="436"/>
      <c r="AJ179" s="436"/>
      <c r="AK179" s="436"/>
      <c r="AL179" s="436"/>
      <c r="AM179" s="436"/>
      <c r="AN179" s="436"/>
      <c r="AO179" s="436"/>
      <c r="AP179" s="436"/>
      <c r="AQ179" s="436"/>
      <c r="AR179" s="436"/>
      <c r="AS179" s="436"/>
      <c r="AT179" s="436"/>
      <c r="AU179" s="436"/>
      <c r="AV179" s="436"/>
      <c r="AW179" s="436"/>
      <c r="AX179" s="436"/>
      <c r="AY179" s="436"/>
      <c r="AZ179" s="436"/>
      <c r="BA179" s="436"/>
      <c r="BB179" s="436"/>
      <c r="BC179" s="436"/>
      <c r="BD179" s="436"/>
      <c r="BE179" s="436"/>
    </row>
    <row r="180" spans="1:57">
      <c r="A180" s="436"/>
      <c r="B180" s="436"/>
      <c r="C180" s="436"/>
      <c r="D180" s="436"/>
      <c r="E180" s="436"/>
      <c r="F180" s="436"/>
      <c r="G180" s="436"/>
      <c r="H180" s="436"/>
      <c r="I180" s="436"/>
      <c r="J180" s="436"/>
      <c r="K180" s="436"/>
      <c r="L180" s="436"/>
      <c r="M180" s="436"/>
      <c r="N180" s="436"/>
      <c r="O180" s="436"/>
      <c r="P180" s="436"/>
      <c r="Q180" s="436"/>
      <c r="R180" s="436"/>
      <c r="S180" s="436"/>
      <c r="T180" s="436"/>
      <c r="U180" s="436"/>
      <c r="V180" s="436"/>
      <c r="W180" s="436"/>
      <c r="X180" s="436"/>
      <c r="Y180" s="436"/>
      <c r="Z180" s="436"/>
      <c r="AA180" s="436"/>
      <c r="AB180" s="436"/>
      <c r="AC180" s="436"/>
      <c r="AD180" s="436"/>
      <c r="AE180" s="436"/>
      <c r="AF180" s="436"/>
      <c r="AG180" s="436"/>
      <c r="AH180" s="436"/>
      <c r="AI180" s="436"/>
      <c r="AJ180" s="436"/>
      <c r="AK180" s="436"/>
      <c r="AL180" s="436"/>
      <c r="AM180" s="436"/>
      <c r="AN180" s="436"/>
      <c r="AO180" s="436"/>
      <c r="AP180" s="436"/>
      <c r="AQ180" s="436"/>
      <c r="AR180" s="436"/>
      <c r="AS180" s="436"/>
      <c r="AT180" s="436"/>
      <c r="AU180" s="436"/>
      <c r="AV180" s="436"/>
      <c r="AW180" s="436"/>
      <c r="AX180" s="436"/>
      <c r="AY180" s="436"/>
      <c r="AZ180" s="436"/>
      <c r="BA180" s="436"/>
      <c r="BB180" s="436"/>
      <c r="BC180" s="436"/>
      <c r="BD180" s="436"/>
      <c r="BE180" s="436"/>
    </row>
    <row r="181" spans="1:57">
      <c r="A181" s="436"/>
      <c r="B181" s="436"/>
      <c r="C181" s="436"/>
      <c r="D181" s="436"/>
      <c r="E181" s="436"/>
      <c r="F181" s="436"/>
      <c r="G181" s="436"/>
      <c r="H181" s="436"/>
      <c r="I181" s="436"/>
      <c r="J181" s="436"/>
      <c r="K181" s="436"/>
      <c r="L181" s="436"/>
      <c r="M181" s="436"/>
      <c r="N181" s="436"/>
      <c r="O181" s="436"/>
      <c r="P181" s="436"/>
      <c r="Q181" s="436"/>
      <c r="R181" s="436"/>
      <c r="S181" s="436"/>
      <c r="T181" s="436"/>
      <c r="U181" s="436"/>
      <c r="V181" s="436"/>
      <c r="W181" s="436"/>
      <c r="X181" s="436"/>
      <c r="Y181" s="436"/>
      <c r="Z181" s="436"/>
      <c r="AA181" s="436"/>
      <c r="AB181" s="436"/>
      <c r="AC181" s="436"/>
      <c r="AD181" s="436"/>
      <c r="AE181" s="436"/>
      <c r="AF181" s="436"/>
      <c r="AG181" s="436"/>
      <c r="AH181" s="436"/>
      <c r="AI181" s="436"/>
      <c r="AJ181" s="436"/>
      <c r="AK181" s="436"/>
      <c r="AL181" s="436"/>
      <c r="AM181" s="436"/>
      <c r="AN181" s="436"/>
      <c r="AO181" s="436"/>
      <c r="AP181" s="436"/>
      <c r="AQ181" s="436"/>
      <c r="AR181" s="436"/>
      <c r="AS181" s="436"/>
      <c r="AT181" s="436"/>
      <c r="AU181" s="436"/>
      <c r="AV181" s="436"/>
      <c r="AW181" s="436"/>
      <c r="AX181" s="436"/>
      <c r="AY181" s="436"/>
      <c r="AZ181" s="436"/>
      <c r="BA181" s="436"/>
      <c r="BB181" s="436"/>
      <c r="BC181" s="436"/>
      <c r="BD181" s="436"/>
      <c r="BE181" s="436"/>
    </row>
    <row r="182" spans="1:57">
      <c r="A182" s="436"/>
      <c r="B182" s="436"/>
      <c r="C182" s="436"/>
      <c r="D182" s="436"/>
      <c r="E182" s="436"/>
      <c r="F182" s="436"/>
      <c r="G182" s="436"/>
      <c r="H182" s="436"/>
      <c r="I182" s="436"/>
      <c r="J182" s="436"/>
      <c r="K182" s="436"/>
      <c r="L182" s="436"/>
      <c r="M182" s="436"/>
      <c r="N182" s="436"/>
      <c r="O182" s="436"/>
      <c r="P182" s="436"/>
      <c r="Q182" s="436"/>
      <c r="R182" s="436"/>
      <c r="S182" s="436"/>
      <c r="T182" s="436"/>
      <c r="U182" s="436"/>
      <c r="V182" s="436"/>
      <c r="W182" s="436"/>
      <c r="X182" s="436"/>
      <c r="Y182" s="436"/>
      <c r="Z182" s="436"/>
      <c r="AA182" s="436"/>
      <c r="AB182" s="436"/>
      <c r="AC182" s="436"/>
      <c r="AD182" s="436"/>
      <c r="AE182" s="436"/>
      <c r="AF182" s="436"/>
      <c r="AG182" s="436"/>
      <c r="AH182" s="436"/>
      <c r="AI182" s="436"/>
      <c r="AJ182" s="436"/>
      <c r="AK182" s="436"/>
      <c r="AL182" s="436"/>
      <c r="AM182" s="436"/>
      <c r="AN182" s="436"/>
      <c r="AO182" s="436"/>
      <c r="AP182" s="436"/>
      <c r="AQ182" s="436"/>
      <c r="AR182" s="436"/>
      <c r="AS182" s="436"/>
      <c r="AT182" s="436"/>
      <c r="AU182" s="436"/>
      <c r="AV182" s="436"/>
      <c r="AW182" s="436"/>
      <c r="AX182" s="436"/>
      <c r="AY182" s="436"/>
      <c r="AZ182" s="436"/>
      <c r="BA182" s="436"/>
      <c r="BB182" s="436"/>
      <c r="BC182" s="436"/>
      <c r="BD182" s="436"/>
      <c r="BE182" s="436"/>
    </row>
    <row r="183" spans="1:57">
      <c r="A183" s="436"/>
      <c r="B183" s="436"/>
      <c r="C183" s="436"/>
      <c r="D183" s="436"/>
      <c r="E183" s="436"/>
      <c r="F183" s="436"/>
      <c r="G183" s="436"/>
      <c r="H183" s="436"/>
      <c r="I183" s="436"/>
      <c r="J183" s="436"/>
      <c r="K183" s="436"/>
      <c r="L183" s="436"/>
      <c r="M183" s="436"/>
      <c r="N183" s="436"/>
      <c r="O183" s="436"/>
      <c r="P183" s="436"/>
      <c r="Q183" s="436"/>
      <c r="R183" s="436"/>
      <c r="S183" s="436"/>
      <c r="T183" s="436"/>
      <c r="U183" s="436"/>
      <c r="V183" s="436"/>
      <c r="W183" s="436"/>
      <c r="X183" s="436"/>
      <c r="Y183" s="436"/>
      <c r="Z183" s="436"/>
      <c r="AA183" s="436"/>
      <c r="AB183" s="436"/>
      <c r="AC183" s="436"/>
      <c r="AD183" s="436"/>
      <c r="AE183" s="436"/>
      <c r="AF183" s="436"/>
      <c r="AG183" s="436"/>
      <c r="AH183" s="436"/>
      <c r="AI183" s="436"/>
      <c r="AJ183" s="436"/>
      <c r="AK183" s="436"/>
      <c r="AL183" s="436"/>
      <c r="AM183" s="436"/>
      <c r="AN183" s="436"/>
      <c r="AO183" s="436"/>
      <c r="AP183" s="436"/>
      <c r="AQ183" s="436"/>
      <c r="AR183" s="436"/>
      <c r="AS183" s="436"/>
      <c r="AT183" s="436"/>
      <c r="AU183" s="436"/>
      <c r="AV183" s="436"/>
      <c r="AW183" s="436"/>
      <c r="AX183" s="436"/>
      <c r="AY183" s="436"/>
      <c r="AZ183" s="436"/>
      <c r="BA183" s="436"/>
      <c r="BB183" s="436"/>
      <c r="BC183" s="436"/>
      <c r="BD183" s="436"/>
      <c r="BE183" s="436"/>
    </row>
    <row r="184" spans="1:57">
      <c r="A184" s="436"/>
      <c r="B184" s="436"/>
      <c r="C184" s="436"/>
      <c r="D184" s="436"/>
      <c r="E184" s="436"/>
      <c r="F184" s="436"/>
      <c r="G184" s="436"/>
      <c r="H184" s="436"/>
      <c r="I184" s="436"/>
      <c r="J184" s="436"/>
      <c r="K184" s="436"/>
      <c r="L184" s="436"/>
      <c r="M184" s="436"/>
      <c r="N184" s="436"/>
      <c r="O184" s="436"/>
      <c r="P184" s="436"/>
      <c r="Q184" s="436"/>
      <c r="R184" s="436"/>
      <c r="S184" s="436"/>
      <c r="T184" s="436"/>
      <c r="U184" s="436"/>
      <c r="V184" s="436"/>
      <c r="W184" s="436"/>
      <c r="X184" s="436"/>
      <c r="Y184" s="436"/>
      <c r="Z184" s="436"/>
      <c r="AA184" s="436"/>
      <c r="AB184" s="436"/>
      <c r="AC184" s="436"/>
      <c r="AD184" s="436"/>
      <c r="AE184" s="436"/>
      <c r="AF184" s="436"/>
      <c r="AG184" s="436"/>
      <c r="AH184" s="436"/>
      <c r="AI184" s="436"/>
      <c r="AJ184" s="436"/>
      <c r="AK184" s="436"/>
      <c r="AL184" s="436"/>
      <c r="AM184" s="436"/>
      <c r="AN184" s="436"/>
      <c r="AO184" s="436"/>
      <c r="AP184" s="436"/>
      <c r="AQ184" s="436"/>
      <c r="AR184" s="436"/>
      <c r="AS184" s="436"/>
      <c r="AT184" s="436"/>
      <c r="AU184" s="436"/>
      <c r="AV184" s="436"/>
      <c r="AW184" s="436"/>
      <c r="AX184" s="436"/>
      <c r="AY184" s="436"/>
      <c r="AZ184" s="436"/>
      <c r="BA184" s="436"/>
      <c r="BB184" s="436"/>
      <c r="BC184" s="436"/>
      <c r="BD184" s="436"/>
      <c r="BE184" s="436"/>
    </row>
    <row r="185" spans="1:57">
      <c r="A185" s="436"/>
      <c r="B185" s="436"/>
      <c r="C185" s="436"/>
      <c r="D185" s="436"/>
      <c r="E185" s="436"/>
      <c r="F185" s="436"/>
      <c r="G185" s="436"/>
      <c r="H185" s="436"/>
      <c r="I185" s="436"/>
      <c r="J185" s="436"/>
      <c r="K185" s="436"/>
      <c r="L185" s="436"/>
      <c r="M185" s="436"/>
      <c r="N185" s="436"/>
      <c r="O185" s="436"/>
      <c r="P185" s="436"/>
      <c r="Q185" s="436"/>
      <c r="R185" s="436"/>
      <c r="S185" s="436"/>
      <c r="T185" s="436"/>
      <c r="U185" s="436"/>
      <c r="V185" s="436"/>
      <c r="W185" s="436"/>
      <c r="X185" s="436"/>
      <c r="Y185" s="436"/>
      <c r="Z185" s="436"/>
      <c r="AA185" s="436"/>
      <c r="AB185" s="436"/>
      <c r="AC185" s="436"/>
      <c r="AD185" s="436"/>
      <c r="AE185" s="436"/>
      <c r="AF185" s="436"/>
      <c r="AG185" s="436"/>
      <c r="AH185" s="436"/>
      <c r="AI185" s="436"/>
      <c r="AJ185" s="436"/>
      <c r="AK185" s="436"/>
      <c r="AL185" s="436"/>
      <c r="AM185" s="436"/>
      <c r="AN185" s="436"/>
      <c r="AO185" s="436"/>
      <c r="AP185" s="436"/>
      <c r="AQ185" s="436"/>
      <c r="AR185" s="436"/>
      <c r="AS185" s="436"/>
      <c r="AT185" s="436"/>
      <c r="AU185" s="436"/>
      <c r="AV185" s="436"/>
      <c r="AW185" s="436"/>
      <c r="AX185" s="436"/>
      <c r="AY185" s="436"/>
      <c r="AZ185" s="436"/>
      <c r="BA185" s="436"/>
      <c r="BB185" s="436"/>
      <c r="BC185" s="436"/>
      <c r="BD185" s="436"/>
      <c r="BE185" s="436"/>
    </row>
    <row r="186" spans="1:57">
      <c r="A186" s="436"/>
      <c r="B186" s="436"/>
      <c r="C186" s="436"/>
      <c r="D186" s="436"/>
      <c r="E186" s="436"/>
      <c r="F186" s="436"/>
      <c r="G186" s="436"/>
      <c r="H186" s="436"/>
      <c r="I186" s="436"/>
      <c r="J186" s="436"/>
      <c r="K186" s="436"/>
      <c r="L186" s="436"/>
      <c r="M186" s="436"/>
      <c r="N186" s="436"/>
      <c r="O186" s="436"/>
      <c r="P186" s="436"/>
      <c r="Q186" s="436"/>
      <c r="R186" s="436"/>
      <c r="S186" s="436"/>
      <c r="T186" s="436"/>
      <c r="U186" s="436"/>
      <c r="V186" s="436"/>
      <c r="W186" s="436"/>
      <c r="X186" s="436"/>
      <c r="Y186" s="436"/>
      <c r="Z186" s="436"/>
      <c r="AA186" s="436"/>
      <c r="AB186" s="436"/>
      <c r="AC186" s="436"/>
      <c r="AD186" s="436"/>
      <c r="AE186" s="436"/>
      <c r="AF186" s="436"/>
      <c r="AG186" s="436"/>
      <c r="AH186" s="436"/>
      <c r="AI186" s="436"/>
      <c r="AJ186" s="436"/>
      <c r="AK186" s="436"/>
      <c r="AL186" s="436"/>
      <c r="AM186" s="436"/>
      <c r="AN186" s="436"/>
      <c r="AO186" s="436"/>
      <c r="AP186" s="436"/>
      <c r="AQ186" s="436"/>
      <c r="AR186" s="436"/>
      <c r="AS186" s="436"/>
      <c r="AT186" s="436"/>
      <c r="AU186" s="436"/>
      <c r="AV186" s="436"/>
      <c r="AW186" s="436"/>
      <c r="AX186" s="436"/>
      <c r="AY186" s="436"/>
      <c r="AZ186" s="436"/>
      <c r="BA186" s="436"/>
      <c r="BB186" s="436"/>
      <c r="BC186" s="436"/>
      <c r="BD186" s="436"/>
      <c r="BE186" s="436"/>
    </row>
    <row r="187" spans="1:57">
      <c r="A187" s="436"/>
      <c r="B187" s="436"/>
      <c r="C187" s="436"/>
      <c r="D187" s="436"/>
      <c r="E187" s="436"/>
      <c r="F187" s="436"/>
      <c r="G187" s="436"/>
      <c r="H187" s="436"/>
      <c r="I187" s="436"/>
      <c r="J187" s="436"/>
      <c r="K187" s="436"/>
      <c r="L187" s="436"/>
      <c r="M187" s="436"/>
      <c r="N187" s="436"/>
      <c r="O187" s="436"/>
      <c r="P187" s="436"/>
      <c r="Q187" s="436"/>
      <c r="R187" s="436"/>
      <c r="S187" s="436"/>
      <c r="T187" s="436"/>
      <c r="U187" s="436"/>
      <c r="V187" s="436"/>
      <c r="W187" s="436"/>
      <c r="X187" s="436"/>
      <c r="Y187" s="436"/>
      <c r="Z187" s="436"/>
      <c r="AA187" s="436"/>
      <c r="AB187" s="436"/>
      <c r="AC187" s="436"/>
      <c r="AD187" s="436"/>
      <c r="AE187" s="436"/>
      <c r="AF187" s="436"/>
      <c r="AG187" s="436"/>
      <c r="AH187" s="436"/>
      <c r="AI187" s="436"/>
      <c r="AJ187" s="436"/>
      <c r="AK187" s="436"/>
      <c r="AL187" s="436"/>
      <c r="AM187" s="436"/>
      <c r="AN187" s="436"/>
      <c r="AO187" s="436"/>
      <c r="AP187" s="436"/>
      <c r="AQ187" s="436"/>
      <c r="AR187" s="436"/>
      <c r="AS187" s="436"/>
      <c r="AT187" s="436"/>
      <c r="AU187" s="436"/>
      <c r="AV187" s="436"/>
      <c r="AW187" s="436"/>
      <c r="AX187" s="436"/>
      <c r="AY187" s="436"/>
      <c r="AZ187" s="436"/>
      <c r="BA187" s="436"/>
      <c r="BB187" s="436"/>
      <c r="BC187" s="436"/>
      <c r="BD187" s="436"/>
      <c r="BE187" s="436"/>
    </row>
    <row r="188" spans="1:57">
      <c r="A188" s="436"/>
      <c r="B188" s="436"/>
      <c r="C188" s="436"/>
      <c r="D188" s="436"/>
      <c r="E188" s="436"/>
      <c r="F188" s="436"/>
      <c r="G188" s="436"/>
      <c r="H188" s="436"/>
      <c r="I188" s="436"/>
      <c r="J188" s="436"/>
      <c r="K188" s="436"/>
      <c r="L188" s="436"/>
      <c r="M188" s="436"/>
      <c r="N188" s="436"/>
      <c r="O188" s="436"/>
      <c r="P188" s="436"/>
      <c r="Q188" s="436"/>
      <c r="R188" s="436"/>
      <c r="S188" s="436"/>
      <c r="T188" s="436"/>
      <c r="U188" s="436"/>
      <c r="V188" s="436"/>
      <c r="W188" s="436"/>
      <c r="X188" s="436"/>
      <c r="Y188" s="436"/>
      <c r="Z188" s="436"/>
      <c r="AA188" s="436"/>
      <c r="AB188" s="436"/>
      <c r="AC188" s="436"/>
      <c r="AD188" s="436"/>
      <c r="AE188" s="436"/>
      <c r="AF188" s="436"/>
      <c r="AG188" s="436"/>
      <c r="AH188" s="436"/>
      <c r="AI188" s="436"/>
      <c r="AJ188" s="436"/>
      <c r="AK188" s="436"/>
      <c r="AL188" s="436"/>
      <c r="AM188" s="436"/>
      <c r="AN188" s="436"/>
      <c r="AO188" s="436"/>
      <c r="AP188" s="436"/>
      <c r="AQ188" s="436"/>
      <c r="AR188" s="436"/>
      <c r="AS188" s="436"/>
      <c r="AT188" s="436"/>
      <c r="AU188" s="436"/>
      <c r="AV188" s="436"/>
      <c r="AW188" s="436"/>
      <c r="AX188" s="436"/>
      <c r="AY188" s="436"/>
      <c r="AZ188" s="436"/>
      <c r="BA188" s="436"/>
      <c r="BB188" s="436"/>
      <c r="BC188" s="436"/>
      <c r="BD188" s="436"/>
      <c r="BE188" s="436"/>
    </row>
    <row r="189" spans="1:57">
      <c r="A189" s="436"/>
      <c r="B189" s="436"/>
      <c r="C189" s="436"/>
      <c r="D189" s="436"/>
      <c r="E189" s="436"/>
      <c r="F189" s="436"/>
      <c r="G189" s="436"/>
      <c r="H189" s="436"/>
      <c r="I189" s="436"/>
      <c r="J189" s="436"/>
      <c r="K189" s="436"/>
      <c r="L189" s="436"/>
      <c r="M189" s="436"/>
      <c r="N189" s="436"/>
      <c r="O189" s="436"/>
      <c r="P189" s="436"/>
      <c r="Q189" s="436"/>
      <c r="R189" s="436"/>
      <c r="S189" s="436"/>
      <c r="T189" s="436"/>
      <c r="U189" s="436"/>
      <c r="V189" s="436"/>
      <c r="W189" s="436"/>
      <c r="X189" s="436"/>
      <c r="Y189" s="436"/>
      <c r="Z189" s="436"/>
      <c r="AA189" s="436"/>
      <c r="AB189" s="436"/>
      <c r="AC189" s="436"/>
      <c r="AD189" s="436"/>
      <c r="AE189" s="436"/>
      <c r="AF189" s="436"/>
      <c r="AG189" s="436"/>
      <c r="AH189" s="436"/>
      <c r="AI189" s="436"/>
      <c r="AJ189" s="436"/>
      <c r="AK189" s="436"/>
      <c r="AL189" s="436"/>
      <c r="AM189" s="436"/>
      <c r="AN189" s="436"/>
      <c r="AO189" s="436"/>
      <c r="AP189" s="436"/>
      <c r="AQ189" s="436"/>
      <c r="AR189" s="436"/>
      <c r="AS189" s="436"/>
      <c r="AT189" s="436"/>
      <c r="AU189" s="436"/>
      <c r="AV189" s="436"/>
      <c r="AW189" s="436"/>
      <c r="AX189" s="436"/>
      <c r="AY189" s="436"/>
      <c r="AZ189" s="436"/>
      <c r="BA189" s="436"/>
      <c r="BB189" s="436"/>
      <c r="BC189" s="436"/>
      <c r="BD189" s="436"/>
      <c r="BE189" s="436"/>
    </row>
    <row r="190" spans="1:57">
      <c r="A190" s="436"/>
      <c r="B190" s="436"/>
      <c r="C190" s="436"/>
      <c r="D190" s="436"/>
      <c r="E190" s="436"/>
      <c r="F190" s="436"/>
      <c r="G190" s="436"/>
      <c r="H190" s="436"/>
      <c r="I190" s="436"/>
      <c r="J190" s="436"/>
      <c r="K190" s="436"/>
      <c r="L190" s="436"/>
      <c r="M190" s="436"/>
      <c r="N190" s="436"/>
      <c r="O190" s="436"/>
      <c r="P190" s="436"/>
      <c r="Q190" s="436"/>
      <c r="R190" s="436"/>
      <c r="S190" s="436"/>
      <c r="T190" s="436"/>
      <c r="U190" s="436"/>
      <c r="V190" s="436"/>
      <c r="W190" s="436"/>
      <c r="X190" s="436"/>
      <c r="Y190" s="436"/>
      <c r="Z190" s="436"/>
      <c r="AA190" s="436"/>
      <c r="AB190" s="436"/>
      <c r="AC190" s="436"/>
      <c r="AD190" s="436"/>
      <c r="AE190" s="436"/>
      <c r="AF190" s="436"/>
      <c r="AG190" s="436"/>
      <c r="AH190" s="436"/>
      <c r="AI190" s="436"/>
      <c r="AJ190" s="436"/>
      <c r="AK190" s="436"/>
      <c r="AL190" s="436"/>
      <c r="AM190" s="436"/>
      <c r="AN190" s="436"/>
      <c r="AO190" s="436"/>
      <c r="AP190" s="436"/>
      <c r="AQ190" s="436"/>
      <c r="AR190" s="436"/>
      <c r="AS190" s="436"/>
      <c r="AT190" s="436"/>
      <c r="AU190" s="436"/>
      <c r="AV190" s="436"/>
      <c r="AW190" s="436"/>
      <c r="AX190" s="436"/>
      <c r="AY190" s="436"/>
      <c r="AZ190" s="436"/>
      <c r="BA190" s="436"/>
      <c r="BB190" s="436"/>
      <c r="BC190" s="436"/>
      <c r="BD190" s="436"/>
      <c r="BE190" s="436"/>
    </row>
    <row r="191" spans="1:57">
      <c r="A191" s="436"/>
      <c r="B191" s="436"/>
      <c r="C191" s="436"/>
      <c r="D191" s="436"/>
      <c r="E191" s="436"/>
      <c r="F191" s="436"/>
      <c r="G191" s="436"/>
      <c r="H191" s="436"/>
      <c r="I191" s="436"/>
      <c r="J191" s="436"/>
      <c r="K191" s="436"/>
      <c r="L191" s="436"/>
      <c r="M191" s="436"/>
      <c r="N191" s="436"/>
      <c r="O191" s="436"/>
      <c r="P191" s="436"/>
      <c r="Q191" s="436"/>
      <c r="R191" s="436"/>
      <c r="S191" s="436"/>
      <c r="T191" s="436"/>
      <c r="U191" s="436"/>
      <c r="V191" s="436"/>
      <c r="W191" s="436"/>
      <c r="X191" s="436"/>
      <c r="Y191" s="436"/>
      <c r="Z191" s="436"/>
      <c r="AA191" s="436"/>
      <c r="AB191" s="436"/>
      <c r="AC191" s="436"/>
      <c r="AD191" s="436"/>
      <c r="AE191" s="436"/>
      <c r="AF191" s="436"/>
      <c r="AG191" s="436"/>
      <c r="AH191" s="436"/>
      <c r="AI191" s="436"/>
      <c r="AJ191" s="436"/>
      <c r="AK191" s="436"/>
      <c r="AL191" s="436"/>
      <c r="AM191" s="436"/>
      <c r="AN191" s="436"/>
      <c r="AO191" s="436"/>
      <c r="AP191" s="436"/>
      <c r="AQ191" s="436"/>
      <c r="AR191" s="436"/>
      <c r="AS191" s="436"/>
      <c r="AT191" s="436"/>
      <c r="AU191" s="436"/>
      <c r="AV191" s="436"/>
      <c r="AW191" s="436"/>
      <c r="AX191" s="436"/>
      <c r="AY191" s="436"/>
      <c r="AZ191" s="436"/>
      <c r="BA191" s="436"/>
      <c r="BB191" s="436"/>
      <c r="BC191" s="436"/>
      <c r="BD191" s="436"/>
      <c r="BE191" s="436"/>
    </row>
    <row r="192" spans="1:57">
      <c r="A192" s="436"/>
      <c r="B192" s="436"/>
      <c r="C192" s="436"/>
      <c r="D192" s="436"/>
      <c r="E192" s="436"/>
      <c r="F192" s="436"/>
      <c r="G192" s="436"/>
      <c r="H192" s="436"/>
      <c r="I192" s="436"/>
      <c r="J192" s="436"/>
      <c r="K192" s="436"/>
      <c r="L192" s="436"/>
      <c r="M192" s="436"/>
      <c r="N192" s="436"/>
      <c r="O192" s="436"/>
      <c r="P192" s="436"/>
      <c r="Q192" s="436"/>
      <c r="R192" s="436"/>
      <c r="S192" s="436"/>
      <c r="T192" s="436"/>
      <c r="U192" s="436"/>
      <c r="V192" s="436"/>
      <c r="W192" s="436"/>
      <c r="X192" s="436"/>
      <c r="Y192" s="436"/>
      <c r="Z192" s="436"/>
      <c r="AA192" s="436"/>
      <c r="AB192" s="436"/>
      <c r="AC192" s="436"/>
      <c r="AD192" s="436"/>
      <c r="AE192" s="436"/>
      <c r="AF192" s="436"/>
      <c r="AG192" s="436"/>
      <c r="AH192" s="436"/>
      <c r="AI192" s="436"/>
      <c r="AJ192" s="436"/>
      <c r="AK192" s="436"/>
      <c r="AL192" s="436"/>
      <c r="AM192" s="436"/>
      <c r="AN192" s="436"/>
      <c r="AO192" s="436"/>
      <c r="AP192" s="436"/>
      <c r="AQ192" s="436"/>
      <c r="AR192" s="436"/>
      <c r="AS192" s="436"/>
      <c r="AT192" s="436"/>
      <c r="AU192" s="436"/>
      <c r="AV192" s="436"/>
      <c r="AW192" s="436"/>
      <c r="AX192" s="436"/>
      <c r="AY192" s="436"/>
      <c r="AZ192" s="436"/>
      <c r="BA192" s="436"/>
      <c r="BB192" s="436"/>
      <c r="BC192" s="436"/>
      <c r="BD192" s="436"/>
      <c r="BE192" s="436"/>
    </row>
    <row r="193" spans="1:57">
      <c r="A193" s="436"/>
      <c r="B193" s="436"/>
      <c r="C193" s="436"/>
      <c r="D193" s="436"/>
      <c r="E193" s="436"/>
      <c r="F193" s="436"/>
      <c r="G193" s="436"/>
      <c r="H193" s="436"/>
      <c r="I193" s="436"/>
      <c r="J193" s="436"/>
      <c r="K193" s="436"/>
      <c r="L193" s="436"/>
      <c r="M193" s="436"/>
      <c r="N193" s="436"/>
      <c r="O193" s="436"/>
      <c r="P193" s="436"/>
      <c r="Q193" s="436"/>
      <c r="R193" s="436"/>
      <c r="S193" s="436"/>
      <c r="T193" s="436"/>
      <c r="U193" s="436"/>
      <c r="V193" s="436"/>
      <c r="W193" s="436"/>
      <c r="X193" s="436"/>
      <c r="Y193" s="436"/>
      <c r="Z193" s="436"/>
      <c r="AA193" s="436"/>
      <c r="AB193" s="436"/>
      <c r="AC193" s="436"/>
      <c r="AD193" s="436"/>
      <c r="AE193" s="436"/>
      <c r="AF193" s="436"/>
      <c r="AG193" s="436"/>
      <c r="AH193" s="436"/>
      <c r="AI193" s="436"/>
      <c r="AJ193" s="436"/>
      <c r="AK193" s="436"/>
      <c r="AL193" s="436"/>
      <c r="AM193" s="436"/>
      <c r="AN193" s="436"/>
      <c r="AO193" s="436"/>
      <c r="AP193" s="436"/>
      <c r="AQ193" s="436"/>
      <c r="AR193" s="436"/>
      <c r="AS193" s="436"/>
      <c r="AT193" s="436"/>
      <c r="AU193" s="436"/>
      <c r="AV193" s="436"/>
      <c r="AW193" s="436"/>
      <c r="AX193" s="436"/>
      <c r="AY193" s="436"/>
      <c r="AZ193" s="436"/>
      <c r="BA193" s="436"/>
      <c r="BB193" s="436"/>
      <c r="BC193" s="436"/>
      <c r="BD193" s="436"/>
      <c r="BE193" s="436"/>
    </row>
    <row r="194" spans="1:57">
      <c r="A194" s="436"/>
      <c r="B194" s="436"/>
      <c r="C194" s="436"/>
      <c r="D194" s="436"/>
      <c r="E194" s="436"/>
      <c r="F194" s="436"/>
      <c r="G194" s="436"/>
      <c r="H194" s="436"/>
      <c r="I194" s="436"/>
      <c r="J194" s="436"/>
      <c r="K194" s="436"/>
      <c r="L194" s="436"/>
      <c r="M194" s="436"/>
      <c r="N194" s="436"/>
      <c r="O194" s="436"/>
      <c r="P194" s="436"/>
      <c r="Q194" s="436"/>
      <c r="R194" s="436"/>
      <c r="S194" s="436"/>
      <c r="T194" s="436"/>
      <c r="U194" s="436"/>
      <c r="V194" s="436"/>
      <c r="W194" s="436"/>
      <c r="X194" s="436"/>
      <c r="Y194" s="436"/>
      <c r="Z194" s="436"/>
      <c r="AA194" s="436"/>
      <c r="AB194" s="436"/>
      <c r="AC194" s="436"/>
      <c r="AD194" s="436"/>
      <c r="AE194" s="436"/>
      <c r="AF194" s="436"/>
      <c r="AG194" s="436"/>
      <c r="AH194" s="436"/>
      <c r="AI194" s="436"/>
      <c r="AJ194" s="436"/>
      <c r="AK194" s="436"/>
      <c r="AL194" s="436"/>
      <c r="AM194" s="436"/>
      <c r="AN194" s="436"/>
      <c r="AO194" s="436"/>
      <c r="AP194" s="436"/>
      <c r="AQ194" s="436"/>
      <c r="AR194" s="436"/>
      <c r="AS194" s="436"/>
      <c r="AT194" s="436"/>
      <c r="AU194" s="436"/>
      <c r="AV194" s="436"/>
      <c r="AW194" s="436"/>
      <c r="AX194" s="436"/>
      <c r="AY194" s="436"/>
      <c r="AZ194" s="436"/>
      <c r="BA194" s="436"/>
      <c r="BB194" s="436"/>
      <c r="BC194" s="436"/>
      <c r="BD194" s="436"/>
      <c r="BE194" s="436"/>
    </row>
    <row r="195" spans="1:57">
      <c r="A195" s="436"/>
      <c r="B195" s="436"/>
      <c r="C195" s="436"/>
      <c r="D195" s="436"/>
      <c r="E195" s="436"/>
      <c r="F195" s="436"/>
      <c r="G195" s="436"/>
      <c r="H195" s="436"/>
      <c r="I195" s="436"/>
      <c r="J195" s="436"/>
      <c r="K195" s="436"/>
      <c r="L195" s="436"/>
      <c r="M195" s="436"/>
      <c r="N195" s="436"/>
      <c r="O195" s="436"/>
      <c r="P195" s="436"/>
      <c r="Q195" s="436"/>
      <c r="R195" s="436"/>
      <c r="S195" s="436"/>
      <c r="T195" s="436"/>
      <c r="U195" s="436"/>
      <c r="V195" s="436"/>
      <c r="W195" s="436"/>
      <c r="X195" s="436"/>
      <c r="Y195" s="436"/>
      <c r="Z195" s="436"/>
      <c r="AA195" s="436"/>
      <c r="AB195" s="436"/>
      <c r="AC195" s="436"/>
      <c r="AD195" s="436"/>
      <c r="AE195" s="436"/>
      <c r="AF195" s="436"/>
      <c r="AG195" s="436"/>
      <c r="AH195" s="436"/>
      <c r="AI195" s="436"/>
      <c r="AJ195" s="436"/>
      <c r="AK195" s="436"/>
      <c r="AL195" s="436"/>
      <c r="AM195" s="436"/>
      <c r="AN195" s="436"/>
      <c r="AO195" s="436"/>
      <c r="AP195" s="436"/>
      <c r="AQ195" s="436"/>
      <c r="AR195" s="436"/>
      <c r="AS195" s="436"/>
      <c r="AT195" s="436"/>
      <c r="AU195" s="436"/>
      <c r="AV195" s="436"/>
      <c r="AW195" s="436"/>
      <c r="AX195" s="436"/>
      <c r="AY195" s="436"/>
      <c r="AZ195" s="436"/>
      <c r="BA195" s="436"/>
      <c r="BB195" s="436"/>
      <c r="BC195" s="436"/>
      <c r="BD195" s="436"/>
      <c r="BE195" s="436"/>
    </row>
    <row r="196" spans="1:57">
      <c r="A196" s="436"/>
      <c r="B196" s="436"/>
      <c r="C196" s="436"/>
      <c r="D196" s="436"/>
      <c r="E196" s="436"/>
      <c r="F196" s="436"/>
      <c r="G196" s="436"/>
      <c r="H196" s="436"/>
      <c r="I196" s="436"/>
      <c r="J196" s="436"/>
      <c r="K196" s="436"/>
      <c r="L196" s="436"/>
      <c r="M196" s="436"/>
      <c r="N196" s="436"/>
      <c r="O196" s="436"/>
      <c r="P196" s="436"/>
      <c r="Q196" s="436"/>
      <c r="R196" s="436"/>
      <c r="S196" s="436"/>
      <c r="T196" s="436"/>
      <c r="U196" s="436"/>
      <c r="V196" s="436"/>
      <c r="W196" s="436"/>
      <c r="X196" s="436"/>
      <c r="Y196" s="436"/>
      <c r="Z196" s="436"/>
      <c r="AA196" s="436"/>
      <c r="AB196" s="436"/>
      <c r="AC196" s="436"/>
      <c r="AD196" s="436"/>
      <c r="AE196" s="436"/>
      <c r="AF196" s="436"/>
      <c r="AG196" s="436"/>
      <c r="AH196" s="436"/>
      <c r="AI196" s="436"/>
      <c r="AJ196" s="436"/>
      <c r="AK196" s="436"/>
      <c r="AL196" s="436"/>
      <c r="AM196" s="436"/>
      <c r="AN196" s="436"/>
      <c r="AO196" s="436"/>
      <c r="AP196" s="436"/>
      <c r="AQ196" s="436"/>
      <c r="AR196" s="436"/>
      <c r="AS196" s="436"/>
      <c r="AT196" s="436"/>
      <c r="AU196" s="436"/>
      <c r="AV196" s="436"/>
      <c r="AW196" s="436"/>
      <c r="AX196" s="436"/>
      <c r="AY196" s="436"/>
      <c r="AZ196" s="436"/>
      <c r="BA196" s="436"/>
      <c r="BB196" s="436"/>
      <c r="BC196" s="436"/>
      <c r="BD196" s="436"/>
      <c r="BE196" s="436"/>
    </row>
    <row r="197" spans="1:57">
      <c r="A197" s="436"/>
      <c r="B197" s="436"/>
      <c r="C197" s="436"/>
      <c r="D197" s="436"/>
      <c r="E197" s="436"/>
      <c r="F197" s="436"/>
      <c r="G197" s="436"/>
      <c r="H197" s="436"/>
      <c r="I197" s="436"/>
      <c r="J197" s="436"/>
      <c r="K197" s="436"/>
      <c r="L197" s="436"/>
      <c r="M197" s="436"/>
      <c r="N197" s="436"/>
      <c r="O197" s="436"/>
      <c r="P197" s="436"/>
      <c r="Q197" s="436"/>
      <c r="R197" s="436"/>
      <c r="S197" s="436"/>
      <c r="T197" s="436"/>
      <c r="U197" s="436"/>
      <c r="V197" s="436"/>
      <c r="W197" s="436"/>
      <c r="X197" s="436"/>
      <c r="Y197" s="436"/>
      <c r="Z197" s="436"/>
      <c r="AA197" s="436"/>
      <c r="AB197" s="436"/>
      <c r="AC197" s="436"/>
      <c r="AD197" s="436"/>
      <c r="AE197" s="436"/>
      <c r="AF197" s="436"/>
      <c r="AG197" s="436"/>
      <c r="AH197" s="436"/>
      <c r="AI197" s="436"/>
      <c r="AJ197" s="436"/>
      <c r="AK197" s="436"/>
      <c r="AL197" s="436"/>
      <c r="AM197" s="436"/>
      <c r="AN197" s="436"/>
      <c r="AO197" s="436"/>
      <c r="AP197" s="436"/>
      <c r="AQ197" s="436"/>
      <c r="AR197" s="436"/>
      <c r="AS197" s="436"/>
      <c r="AT197" s="436"/>
      <c r="AU197" s="436"/>
      <c r="AV197" s="436"/>
      <c r="AW197" s="436"/>
      <c r="AX197" s="436"/>
      <c r="AY197" s="436"/>
      <c r="AZ197" s="436"/>
      <c r="BA197" s="436"/>
      <c r="BB197" s="436"/>
      <c r="BC197" s="436"/>
      <c r="BD197" s="436"/>
      <c r="BE197" s="436"/>
    </row>
    <row r="198" spans="1:57">
      <c r="A198" s="436"/>
      <c r="B198" s="436"/>
      <c r="C198" s="436"/>
      <c r="D198" s="436"/>
      <c r="E198" s="436"/>
      <c r="F198" s="436"/>
      <c r="G198" s="436"/>
      <c r="H198" s="436"/>
      <c r="I198" s="436"/>
      <c r="J198" s="436"/>
      <c r="K198" s="436"/>
      <c r="L198" s="436"/>
      <c r="M198" s="436"/>
      <c r="N198" s="436"/>
      <c r="O198" s="436"/>
      <c r="P198" s="436"/>
      <c r="Q198" s="436"/>
      <c r="R198" s="436"/>
      <c r="S198" s="436"/>
      <c r="T198" s="436"/>
      <c r="U198" s="436"/>
      <c r="V198" s="436"/>
      <c r="W198" s="436"/>
      <c r="X198" s="436"/>
      <c r="Y198" s="436"/>
      <c r="Z198" s="436"/>
      <c r="AA198" s="436"/>
      <c r="AB198" s="436"/>
      <c r="AC198" s="436"/>
      <c r="AD198" s="436"/>
      <c r="AE198" s="436"/>
      <c r="AF198" s="436"/>
      <c r="AG198" s="436"/>
      <c r="AH198" s="436"/>
      <c r="AI198" s="436"/>
      <c r="AJ198" s="436"/>
      <c r="AK198" s="436"/>
      <c r="AL198" s="436"/>
      <c r="AM198" s="436"/>
      <c r="AN198" s="436"/>
      <c r="AO198" s="436"/>
      <c r="AP198" s="436"/>
      <c r="AQ198" s="436"/>
      <c r="AR198" s="436"/>
      <c r="AS198" s="436"/>
      <c r="AT198" s="436"/>
      <c r="AU198" s="436"/>
      <c r="AV198" s="436"/>
      <c r="AW198" s="436"/>
      <c r="AX198" s="436"/>
      <c r="AY198" s="436"/>
      <c r="AZ198" s="436"/>
      <c r="BA198" s="436"/>
      <c r="BB198" s="436"/>
      <c r="BC198" s="436"/>
      <c r="BD198" s="436"/>
      <c r="BE198" s="436"/>
    </row>
    <row r="199" spans="1:57">
      <c r="A199" s="436"/>
      <c r="B199" s="436"/>
      <c r="C199" s="436"/>
      <c r="D199" s="436"/>
      <c r="E199" s="436"/>
      <c r="F199" s="436"/>
      <c r="G199" s="436"/>
      <c r="H199" s="436"/>
      <c r="I199" s="436"/>
      <c r="J199" s="436"/>
      <c r="K199" s="436"/>
      <c r="L199" s="436"/>
      <c r="M199" s="436"/>
      <c r="N199" s="436"/>
      <c r="O199" s="436"/>
      <c r="P199" s="436"/>
      <c r="Q199" s="436"/>
      <c r="R199" s="436"/>
      <c r="S199" s="436"/>
      <c r="T199" s="436"/>
      <c r="U199" s="436"/>
      <c r="V199" s="436"/>
      <c r="W199" s="436"/>
      <c r="X199" s="436"/>
      <c r="Y199" s="436"/>
      <c r="Z199" s="436"/>
      <c r="AA199" s="436"/>
      <c r="AB199" s="436"/>
      <c r="AC199" s="436"/>
      <c r="AD199" s="436"/>
      <c r="AE199" s="436"/>
      <c r="AF199" s="436"/>
      <c r="AG199" s="436"/>
      <c r="AH199" s="436"/>
      <c r="AI199" s="436"/>
      <c r="AJ199" s="436"/>
      <c r="AK199" s="436"/>
      <c r="AL199" s="436"/>
      <c r="AM199" s="436"/>
      <c r="AN199" s="436"/>
      <c r="AO199" s="436"/>
      <c r="AP199" s="436"/>
      <c r="AQ199" s="436"/>
      <c r="AR199" s="436"/>
      <c r="AS199" s="436"/>
      <c r="AT199" s="436"/>
      <c r="AU199" s="436"/>
      <c r="AV199" s="436"/>
      <c r="AW199" s="436"/>
      <c r="AX199" s="436"/>
      <c r="AY199" s="436"/>
      <c r="AZ199" s="436"/>
      <c r="BA199" s="436"/>
      <c r="BB199" s="436"/>
      <c r="BC199" s="436"/>
      <c r="BD199" s="436"/>
      <c r="BE199" s="436"/>
    </row>
    <row r="200" spans="1:57">
      <c r="A200" s="436"/>
      <c r="B200" s="436"/>
      <c r="C200" s="436"/>
      <c r="D200" s="436"/>
      <c r="E200" s="436"/>
      <c r="F200" s="436"/>
      <c r="G200" s="436"/>
      <c r="H200" s="436"/>
      <c r="I200" s="436"/>
      <c r="J200" s="436"/>
      <c r="K200" s="436"/>
      <c r="L200" s="436"/>
      <c r="M200" s="436"/>
      <c r="N200" s="436"/>
      <c r="O200" s="436"/>
      <c r="P200" s="436"/>
      <c r="Q200" s="436"/>
      <c r="R200" s="436"/>
      <c r="S200" s="436"/>
      <c r="T200" s="436"/>
      <c r="U200" s="436"/>
      <c r="V200" s="436"/>
      <c r="W200" s="436"/>
      <c r="X200" s="436"/>
      <c r="Y200" s="436"/>
      <c r="Z200" s="436"/>
      <c r="AA200" s="436"/>
      <c r="AB200" s="436"/>
      <c r="AC200" s="436"/>
      <c r="AD200" s="436"/>
      <c r="AE200" s="436"/>
      <c r="AF200" s="436"/>
      <c r="AG200" s="436"/>
      <c r="AH200" s="436"/>
      <c r="AI200" s="436"/>
      <c r="AJ200" s="436"/>
      <c r="AK200" s="436"/>
      <c r="AL200" s="436"/>
      <c r="AM200" s="436"/>
      <c r="AN200" s="436"/>
      <c r="AO200" s="436"/>
      <c r="AP200" s="436"/>
      <c r="AQ200" s="436"/>
      <c r="AR200" s="436"/>
      <c r="AS200" s="436"/>
      <c r="AT200" s="436"/>
      <c r="AU200" s="436"/>
      <c r="AV200" s="436"/>
      <c r="AW200" s="436"/>
      <c r="AX200" s="436"/>
      <c r="AY200" s="436"/>
      <c r="AZ200" s="436"/>
      <c r="BA200" s="436"/>
      <c r="BB200" s="436"/>
      <c r="BC200" s="436"/>
      <c r="BD200" s="436"/>
      <c r="BE200" s="436"/>
    </row>
    <row r="201" spans="1:57">
      <c r="A201" s="436"/>
      <c r="B201" s="436"/>
      <c r="C201" s="436"/>
      <c r="D201" s="436"/>
      <c r="E201" s="436"/>
      <c r="F201" s="436"/>
      <c r="G201" s="436"/>
      <c r="H201" s="436"/>
      <c r="I201" s="436"/>
      <c r="J201" s="436"/>
      <c r="K201" s="436"/>
      <c r="L201" s="436"/>
      <c r="M201" s="436"/>
      <c r="N201" s="436"/>
      <c r="O201" s="436"/>
      <c r="P201" s="436"/>
      <c r="Q201" s="436"/>
      <c r="R201" s="436"/>
      <c r="S201" s="436"/>
      <c r="T201" s="436"/>
      <c r="U201" s="436"/>
      <c r="V201" s="436"/>
      <c r="W201" s="436"/>
      <c r="X201" s="436"/>
      <c r="Y201" s="436"/>
      <c r="Z201" s="436"/>
      <c r="AA201" s="436"/>
      <c r="AB201" s="436"/>
      <c r="AC201" s="436"/>
      <c r="AD201" s="436"/>
      <c r="AE201" s="436"/>
      <c r="AF201" s="436"/>
      <c r="AG201" s="436"/>
      <c r="AH201" s="436"/>
      <c r="AI201" s="436"/>
      <c r="AJ201" s="436"/>
      <c r="AK201" s="436"/>
      <c r="AL201" s="436"/>
      <c r="AM201" s="436"/>
      <c r="AN201" s="436"/>
      <c r="AO201" s="436"/>
      <c r="AP201" s="436"/>
      <c r="AQ201" s="436"/>
      <c r="AR201" s="436"/>
      <c r="AS201" s="436"/>
      <c r="AT201" s="436"/>
      <c r="AU201" s="436"/>
      <c r="AV201" s="436"/>
      <c r="AW201" s="436"/>
      <c r="AX201" s="436"/>
      <c r="AY201" s="436"/>
      <c r="AZ201" s="436"/>
      <c r="BA201" s="436"/>
      <c r="BB201" s="436"/>
      <c r="BC201" s="436"/>
      <c r="BD201" s="436"/>
      <c r="BE201" s="436"/>
    </row>
    <row r="202" spans="1:57">
      <c r="A202" s="436"/>
      <c r="B202" s="436"/>
      <c r="C202" s="436"/>
      <c r="D202" s="436"/>
      <c r="E202" s="436"/>
      <c r="F202" s="436"/>
      <c r="G202" s="436"/>
      <c r="H202" s="436"/>
      <c r="I202" s="436"/>
      <c r="J202" s="436"/>
      <c r="K202" s="436"/>
      <c r="L202" s="436"/>
      <c r="M202" s="436"/>
      <c r="N202" s="436"/>
      <c r="O202" s="436"/>
      <c r="P202" s="436"/>
      <c r="Q202" s="436"/>
      <c r="R202" s="436"/>
      <c r="S202" s="436"/>
      <c r="T202" s="436"/>
      <c r="U202" s="436"/>
      <c r="V202" s="436"/>
      <c r="W202" s="436"/>
      <c r="X202" s="436"/>
      <c r="Y202" s="436"/>
      <c r="Z202" s="436"/>
      <c r="AA202" s="436"/>
      <c r="AB202" s="436"/>
      <c r="AC202" s="436"/>
      <c r="AD202" s="436"/>
      <c r="AE202" s="436"/>
      <c r="AF202" s="436"/>
      <c r="AG202" s="436"/>
      <c r="AH202" s="436"/>
      <c r="AI202" s="436"/>
      <c r="AJ202" s="436"/>
      <c r="AK202" s="436"/>
      <c r="AL202" s="436"/>
      <c r="AM202" s="436"/>
      <c r="AN202" s="436"/>
      <c r="AO202" s="436"/>
      <c r="AP202" s="436"/>
      <c r="AQ202" s="436"/>
      <c r="AR202" s="436"/>
      <c r="AS202" s="436"/>
      <c r="AT202" s="436"/>
      <c r="AU202" s="436"/>
      <c r="AV202" s="436"/>
      <c r="AW202" s="436"/>
      <c r="AX202" s="436"/>
      <c r="AY202" s="436"/>
      <c r="AZ202" s="436"/>
      <c r="BA202" s="436"/>
      <c r="BB202" s="436"/>
      <c r="BC202" s="436"/>
      <c r="BD202" s="436"/>
      <c r="BE202" s="436"/>
    </row>
    <row r="203" spans="1:57">
      <c r="A203" s="436"/>
      <c r="B203" s="436"/>
      <c r="C203" s="436"/>
      <c r="D203" s="436"/>
      <c r="E203" s="436"/>
      <c r="F203" s="436"/>
      <c r="G203" s="436"/>
      <c r="H203" s="436"/>
      <c r="I203" s="436"/>
      <c r="J203" s="436"/>
      <c r="K203" s="436"/>
      <c r="L203" s="436"/>
      <c r="M203" s="436"/>
      <c r="N203" s="436"/>
      <c r="O203" s="436"/>
      <c r="P203" s="436"/>
      <c r="Q203" s="436"/>
      <c r="R203" s="436"/>
      <c r="S203" s="436"/>
      <c r="T203" s="436"/>
      <c r="U203" s="436"/>
      <c r="V203" s="436"/>
      <c r="W203" s="436"/>
      <c r="X203" s="436"/>
      <c r="Y203" s="436"/>
      <c r="Z203" s="436"/>
      <c r="AA203" s="436"/>
      <c r="AB203" s="436"/>
      <c r="AC203" s="436"/>
      <c r="AD203" s="436"/>
      <c r="AE203" s="436"/>
      <c r="AF203" s="436"/>
      <c r="AG203" s="436"/>
      <c r="AH203" s="436"/>
      <c r="AI203" s="436"/>
      <c r="AJ203" s="436"/>
      <c r="AK203" s="436"/>
      <c r="AL203" s="436"/>
      <c r="AM203" s="436"/>
      <c r="AN203" s="436"/>
      <c r="AO203" s="436"/>
      <c r="AP203" s="436"/>
      <c r="AQ203" s="436"/>
      <c r="AR203" s="436"/>
      <c r="AS203" s="436"/>
      <c r="AT203" s="436"/>
      <c r="AU203" s="436"/>
      <c r="AV203" s="436"/>
      <c r="AW203" s="436"/>
      <c r="AX203" s="436"/>
      <c r="AY203" s="436"/>
      <c r="AZ203" s="436"/>
      <c r="BA203" s="436"/>
      <c r="BB203" s="436"/>
      <c r="BC203" s="436"/>
      <c r="BD203" s="436"/>
      <c r="BE203" s="436"/>
    </row>
    <row r="204" spans="1:57">
      <c r="A204" s="436"/>
      <c r="B204" s="436"/>
      <c r="C204" s="436"/>
      <c r="D204" s="436"/>
      <c r="E204" s="436"/>
      <c r="F204" s="436"/>
      <c r="G204" s="436"/>
      <c r="H204" s="436"/>
      <c r="I204" s="436"/>
      <c r="J204" s="436"/>
      <c r="K204" s="436"/>
      <c r="L204" s="436"/>
      <c r="M204" s="436"/>
      <c r="N204" s="436"/>
      <c r="O204" s="436"/>
      <c r="P204" s="436"/>
      <c r="Q204" s="436"/>
      <c r="R204" s="436"/>
      <c r="S204" s="436"/>
      <c r="T204" s="436"/>
      <c r="U204" s="436"/>
      <c r="V204" s="436"/>
      <c r="W204" s="436"/>
      <c r="X204" s="436"/>
      <c r="Y204" s="436"/>
      <c r="Z204" s="436"/>
      <c r="AA204" s="436"/>
      <c r="AB204" s="436"/>
      <c r="AC204" s="436"/>
      <c r="AD204" s="436"/>
      <c r="AE204" s="436"/>
      <c r="AF204" s="436"/>
      <c r="AG204" s="436"/>
      <c r="AH204" s="436"/>
      <c r="AI204" s="436"/>
      <c r="AJ204" s="436"/>
      <c r="AK204" s="436"/>
      <c r="AL204" s="436"/>
      <c r="AM204" s="436"/>
      <c r="AN204" s="436"/>
      <c r="AO204" s="436"/>
      <c r="AP204" s="436"/>
      <c r="AQ204" s="436"/>
      <c r="AR204" s="436"/>
      <c r="AS204" s="436"/>
      <c r="AT204" s="436"/>
      <c r="AU204" s="436"/>
      <c r="AV204" s="436"/>
      <c r="AW204" s="436"/>
      <c r="AX204" s="436"/>
      <c r="AY204" s="436"/>
      <c r="AZ204" s="436"/>
      <c r="BA204" s="436"/>
      <c r="BB204" s="436"/>
      <c r="BC204" s="436"/>
      <c r="BD204" s="436"/>
      <c r="BE204" s="436"/>
    </row>
    <row r="205" spans="1:57">
      <c r="A205" s="436"/>
      <c r="B205" s="436"/>
      <c r="C205" s="436"/>
      <c r="D205" s="436"/>
      <c r="E205" s="436"/>
      <c r="F205" s="436"/>
      <c r="G205" s="436"/>
      <c r="H205" s="436"/>
      <c r="I205" s="436"/>
      <c r="J205" s="436"/>
      <c r="K205" s="436"/>
      <c r="L205" s="436"/>
      <c r="M205" s="436"/>
      <c r="N205" s="436"/>
      <c r="O205" s="436"/>
      <c r="P205" s="436"/>
      <c r="Q205" s="436"/>
      <c r="R205" s="436"/>
      <c r="S205" s="436"/>
      <c r="T205" s="436"/>
      <c r="U205" s="436"/>
      <c r="V205" s="436"/>
      <c r="W205" s="436"/>
      <c r="X205" s="436"/>
      <c r="Y205" s="436"/>
      <c r="Z205" s="436"/>
      <c r="AA205" s="436"/>
      <c r="AB205" s="436"/>
      <c r="AC205" s="436"/>
      <c r="AD205" s="436"/>
      <c r="AE205" s="436"/>
      <c r="AF205" s="436"/>
      <c r="AG205" s="436"/>
      <c r="AH205" s="436"/>
      <c r="AI205" s="436"/>
      <c r="AJ205" s="436"/>
      <c r="AK205" s="436"/>
      <c r="AL205" s="436"/>
      <c r="AM205" s="436"/>
      <c r="AN205" s="436"/>
      <c r="AO205" s="436"/>
      <c r="AP205" s="436"/>
      <c r="AQ205" s="436"/>
      <c r="AR205" s="436"/>
      <c r="AS205" s="436"/>
      <c r="AT205" s="436"/>
      <c r="AU205" s="436"/>
      <c r="AV205" s="436"/>
      <c r="AW205" s="436"/>
      <c r="AX205" s="436"/>
      <c r="AY205" s="436"/>
      <c r="AZ205" s="436"/>
      <c r="BA205" s="436"/>
      <c r="BB205" s="436"/>
      <c r="BC205" s="436"/>
      <c r="BD205" s="436"/>
      <c r="BE205" s="436"/>
    </row>
    <row r="206" spans="1:57">
      <c r="A206" s="436"/>
      <c r="B206" s="436"/>
      <c r="C206" s="436"/>
      <c r="D206" s="436"/>
      <c r="E206" s="436"/>
      <c r="F206" s="436"/>
      <c r="G206" s="436"/>
      <c r="H206" s="436"/>
      <c r="I206" s="436"/>
      <c r="J206" s="436"/>
      <c r="K206" s="436"/>
      <c r="L206" s="436"/>
      <c r="M206" s="436"/>
      <c r="N206" s="436"/>
      <c r="O206" s="436"/>
      <c r="P206" s="436"/>
      <c r="Q206" s="436"/>
      <c r="R206" s="436"/>
      <c r="S206" s="436"/>
      <c r="T206" s="436"/>
      <c r="U206" s="436"/>
      <c r="V206" s="436"/>
      <c r="W206" s="436"/>
      <c r="X206" s="436"/>
      <c r="Y206" s="436"/>
      <c r="Z206" s="436"/>
      <c r="AA206" s="436"/>
      <c r="AB206" s="436"/>
      <c r="AC206" s="436"/>
      <c r="AD206" s="436"/>
      <c r="AE206" s="436"/>
      <c r="AF206" s="436"/>
      <c r="AG206" s="436"/>
      <c r="AH206" s="436"/>
      <c r="AI206" s="436"/>
      <c r="AJ206" s="436"/>
      <c r="AK206" s="436"/>
      <c r="AL206" s="436"/>
      <c r="AM206" s="436"/>
      <c r="AN206" s="436"/>
      <c r="AO206" s="436"/>
      <c r="AP206" s="436"/>
      <c r="AQ206" s="436"/>
      <c r="AR206" s="436"/>
      <c r="AS206" s="436"/>
      <c r="AT206" s="436"/>
      <c r="AU206" s="436"/>
      <c r="AV206" s="436"/>
      <c r="AW206" s="436"/>
      <c r="AX206" s="436"/>
      <c r="AY206" s="436"/>
      <c r="AZ206" s="436"/>
      <c r="BA206" s="436"/>
      <c r="BB206" s="436"/>
      <c r="BC206" s="436"/>
      <c r="BD206" s="436"/>
      <c r="BE206" s="436"/>
    </row>
    <row r="207" spans="1:57">
      <c r="A207" s="436"/>
      <c r="B207" s="436"/>
      <c r="C207" s="436"/>
      <c r="D207" s="436"/>
      <c r="E207" s="436"/>
      <c r="F207" s="436"/>
      <c r="G207" s="436"/>
      <c r="H207" s="436"/>
      <c r="I207" s="436"/>
      <c r="J207" s="436"/>
      <c r="K207" s="436"/>
      <c r="L207" s="436"/>
      <c r="M207" s="436"/>
      <c r="N207" s="436"/>
      <c r="O207" s="436"/>
      <c r="P207" s="436"/>
      <c r="Q207" s="436"/>
      <c r="R207" s="436"/>
      <c r="S207" s="436"/>
      <c r="T207" s="436"/>
      <c r="U207" s="436"/>
      <c r="V207" s="436"/>
      <c r="W207" s="436"/>
      <c r="X207" s="436"/>
      <c r="Y207" s="436"/>
      <c r="Z207" s="436"/>
      <c r="AA207" s="436"/>
      <c r="AB207" s="436"/>
      <c r="AC207" s="436"/>
      <c r="AD207" s="436"/>
      <c r="AE207" s="436"/>
      <c r="AF207" s="436"/>
      <c r="AG207" s="436"/>
      <c r="AH207" s="436"/>
      <c r="AI207" s="436"/>
      <c r="AJ207" s="436"/>
      <c r="AK207" s="436"/>
      <c r="AL207" s="436"/>
      <c r="AM207" s="436"/>
      <c r="AN207" s="436"/>
      <c r="AO207" s="436"/>
      <c r="AP207" s="436"/>
      <c r="AQ207" s="436"/>
      <c r="AR207" s="436"/>
      <c r="AS207" s="436"/>
      <c r="AT207" s="436"/>
      <c r="AU207" s="436"/>
      <c r="AV207" s="436"/>
      <c r="AW207" s="436"/>
      <c r="AX207" s="436"/>
      <c r="AY207" s="436"/>
      <c r="AZ207" s="436"/>
      <c r="BA207" s="436"/>
      <c r="BB207" s="436"/>
      <c r="BC207" s="436"/>
      <c r="BD207" s="436"/>
      <c r="BE207" s="436"/>
    </row>
    <row r="208" spans="1:57">
      <c r="A208" s="436"/>
      <c r="B208" s="436"/>
      <c r="C208" s="436"/>
      <c r="D208" s="436"/>
      <c r="E208" s="436"/>
      <c r="F208" s="436"/>
      <c r="G208" s="436"/>
      <c r="H208" s="436"/>
      <c r="I208" s="436"/>
      <c r="J208" s="436"/>
      <c r="K208" s="436"/>
      <c r="L208" s="436"/>
      <c r="M208" s="436"/>
      <c r="N208" s="436"/>
      <c r="O208" s="436"/>
      <c r="P208" s="436"/>
      <c r="Q208" s="436"/>
      <c r="R208" s="436"/>
      <c r="S208" s="436"/>
      <c r="T208" s="436"/>
      <c r="U208" s="436"/>
      <c r="V208" s="436"/>
      <c r="W208" s="436"/>
      <c r="X208" s="436"/>
      <c r="Y208" s="436"/>
      <c r="Z208" s="436"/>
      <c r="AA208" s="436"/>
      <c r="AB208" s="436"/>
      <c r="AC208" s="436"/>
      <c r="AD208" s="436"/>
      <c r="AE208" s="436"/>
      <c r="AF208" s="436"/>
      <c r="AG208" s="436"/>
      <c r="AH208" s="436"/>
      <c r="AI208" s="436"/>
      <c r="AJ208" s="436"/>
      <c r="AK208" s="436"/>
      <c r="AL208" s="436"/>
      <c r="AM208" s="436"/>
      <c r="AN208" s="436"/>
      <c r="AO208" s="436"/>
      <c r="AP208" s="436"/>
      <c r="AQ208" s="436"/>
      <c r="AR208" s="436"/>
      <c r="AS208" s="436"/>
      <c r="AT208" s="436"/>
      <c r="AU208" s="436"/>
      <c r="AV208" s="436"/>
      <c r="AW208" s="436"/>
      <c r="AX208" s="436"/>
      <c r="AY208" s="436"/>
      <c r="AZ208" s="436"/>
      <c r="BA208" s="436"/>
      <c r="BB208" s="436"/>
      <c r="BC208" s="436"/>
      <c r="BD208" s="436"/>
      <c r="BE208" s="436"/>
    </row>
    <row r="209" spans="1:57">
      <c r="A209" s="436"/>
      <c r="B209" s="436"/>
      <c r="C209" s="436"/>
      <c r="D209" s="436"/>
      <c r="E209" s="436"/>
      <c r="F209" s="436"/>
      <c r="G209" s="436"/>
      <c r="H209" s="436"/>
      <c r="I209" s="436"/>
      <c r="J209" s="436"/>
      <c r="K209" s="436"/>
      <c r="L209" s="436"/>
      <c r="M209" s="436"/>
      <c r="N209" s="436"/>
      <c r="O209" s="436"/>
      <c r="P209" s="436"/>
      <c r="Q209" s="436"/>
      <c r="R209" s="436"/>
      <c r="S209" s="436"/>
      <c r="T209" s="436"/>
      <c r="U209" s="436"/>
      <c r="V209" s="436"/>
      <c r="W209" s="436"/>
      <c r="X209" s="436"/>
      <c r="Y209" s="436"/>
      <c r="Z209" s="436"/>
      <c r="AA209" s="436"/>
      <c r="AB209" s="436"/>
      <c r="AC209" s="436"/>
      <c r="AD209" s="436"/>
      <c r="AE209" s="436"/>
      <c r="AF209" s="436"/>
      <c r="AG209" s="436"/>
      <c r="AH209" s="436"/>
      <c r="AI209" s="436"/>
      <c r="AJ209" s="436"/>
      <c r="AK209" s="436"/>
      <c r="AL209" s="436"/>
      <c r="AM209" s="436"/>
      <c r="AN209" s="436"/>
      <c r="AO209" s="436"/>
      <c r="AP209" s="436"/>
      <c r="AQ209" s="436"/>
      <c r="AR209" s="436"/>
      <c r="AS209" s="436"/>
      <c r="AT209" s="436"/>
      <c r="AU209" s="436"/>
      <c r="AV209" s="436"/>
      <c r="AW209" s="436"/>
      <c r="AX209" s="436"/>
      <c r="AY209" s="436"/>
      <c r="AZ209" s="436"/>
      <c r="BA209" s="436"/>
      <c r="BB209" s="436"/>
      <c r="BC209" s="436"/>
      <c r="BD209" s="436"/>
      <c r="BE209" s="436"/>
    </row>
    <row r="210" spans="1:57">
      <c r="A210" s="436"/>
      <c r="B210" s="436"/>
      <c r="C210" s="436"/>
      <c r="D210" s="436"/>
      <c r="E210" s="436"/>
      <c r="F210" s="436"/>
      <c r="G210" s="436"/>
      <c r="H210" s="436"/>
      <c r="I210" s="436"/>
      <c r="J210" s="436"/>
      <c r="K210" s="436"/>
      <c r="L210" s="436"/>
      <c r="M210" s="436"/>
      <c r="N210" s="436"/>
      <c r="O210" s="436"/>
      <c r="P210" s="436"/>
      <c r="Q210" s="436"/>
      <c r="R210" s="436"/>
      <c r="S210" s="436"/>
      <c r="T210" s="436"/>
      <c r="U210" s="436"/>
      <c r="V210" s="436"/>
      <c r="W210" s="436"/>
      <c r="X210" s="436"/>
      <c r="Y210" s="436"/>
      <c r="Z210" s="436"/>
      <c r="AA210" s="436"/>
      <c r="AB210" s="436"/>
      <c r="AC210" s="436"/>
      <c r="AD210" s="436"/>
      <c r="AE210" s="436"/>
      <c r="AF210" s="436"/>
      <c r="AG210" s="436"/>
      <c r="AH210" s="436"/>
      <c r="AI210" s="436"/>
      <c r="AJ210" s="436"/>
      <c r="AK210" s="436"/>
      <c r="AL210" s="436"/>
      <c r="AM210" s="436"/>
      <c r="AN210" s="436"/>
      <c r="AO210" s="436"/>
      <c r="AP210" s="436"/>
      <c r="AQ210" s="436"/>
      <c r="AR210" s="436"/>
      <c r="AS210" s="436"/>
      <c r="AT210" s="436"/>
      <c r="AU210" s="436"/>
      <c r="AV210" s="436"/>
      <c r="AW210" s="436"/>
      <c r="AX210" s="436"/>
      <c r="AY210" s="436"/>
      <c r="AZ210" s="436"/>
      <c r="BA210" s="436"/>
      <c r="BB210" s="436"/>
      <c r="BC210" s="436"/>
      <c r="BD210" s="436"/>
      <c r="BE210" s="436"/>
    </row>
    <row r="211" spans="1:57">
      <c r="A211" s="436"/>
      <c r="B211" s="436"/>
      <c r="C211" s="436"/>
      <c r="D211" s="436"/>
      <c r="E211" s="436"/>
      <c r="F211" s="436"/>
      <c r="G211" s="436"/>
      <c r="H211" s="436"/>
      <c r="I211" s="436"/>
      <c r="J211" s="436"/>
      <c r="K211" s="436"/>
      <c r="L211" s="436"/>
      <c r="M211" s="436"/>
      <c r="N211" s="436"/>
      <c r="O211" s="436"/>
      <c r="P211" s="436"/>
      <c r="Q211" s="436"/>
      <c r="R211" s="436"/>
      <c r="S211" s="436"/>
      <c r="T211" s="436"/>
      <c r="U211" s="436"/>
      <c r="V211" s="436"/>
      <c r="W211" s="436"/>
      <c r="X211" s="436"/>
      <c r="Y211" s="436"/>
      <c r="Z211" s="436"/>
      <c r="AA211" s="436"/>
      <c r="AB211" s="436"/>
      <c r="AC211" s="436"/>
      <c r="AD211" s="436"/>
      <c r="AE211" s="436"/>
      <c r="AF211" s="436"/>
      <c r="AG211" s="436"/>
      <c r="AH211" s="436"/>
      <c r="AI211" s="436"/>
      <c r="AJ211" s="436"/>
      <c r="AK211" s="436"/>
      <c r="AL211" s="436"/>
      <c r="AM211" s="436"/>
      <c r="AN211" s="436"/>
      <c r="AO211" s="436"/>
      <c r="AP211" s="436"/>
      <c r="AQ211" s="436"/>
      <c r="AR211" s="436"/>
      <c r="AS211" s="436"/>
      <c r="AT211" s="436"/>
      <c r="AU211" s="436"/>
      <c r="AV211" s="436"/>
      <c r="AW211" s="436"/>
      <c r="AX211" s="436"/>
      <c r="AY211" s="436"/>
      <c r="AZ211" s="436"/>
      <c r="BA211" s="436"/>
      <c r="BB211" s="436"/>
      <c r="BC211" s="436"/>
      <c r="BD211" s="436"/>
      <c r="BE211" s="436"/>
    </row>
    <row r="212" spans="1:57">
      <c r="A212" s="436"/>
      <c r="B212" s="436"/>
      <c r="C212" s="436"/>
      <c r="D212" s="436"/>
      <c r="E212" s="436"/>
      <c r="F212" s="436"/>
      <c r="G212" s="436"/>
      <c r="H212" s="436"/>
      <c r="I212" s="436"/>
      <c r="J212" s="436"/>
      <c r="K212" s="436"/>
      <c r="L212" s="436"/>
      <c r="M212" s="436"/>
      <c r="N212" s="436"/>
      <c r="O212" s="436"/>
      <c r="P212" s="436"/>
      <c r="Q212" s="436"/>
      <c r="R212" s="436"/>
      <c r="S212" s="436"/>
      <c r="T212" s="436"/>
      <c r="U212" s="436"/>
      <c r="V212" s="436"/>
      <c r="W212" s="436"/>
      <c r="X212" s="436"/>
      <c r="Y212" s="436"/>
      <c r="Z212" s="436"/>
      <c r="AA212" s="436"/>
      <c r="AB212" s="436"/>
      <c r="AC212" s="436"/>
      <c r="AD212" s="436"/>
      <c r="AE212" s="436"/>
      <c r="AF212" s="436"/>
      <c r="AG212" s="436"/>
      <c r="AH212" s="436"/>
      <c r="AI212" s="436"/>
      <c r="AJ212" s="436"/>
      <c r="AK212" s="436"/>
      <c r="AL212" s="436"/>
      <c r="AM212" s="436"/>
      <c r="AN212" s="436"/>
      <c r="AO212" s="436"/>
      <c r="AP212" s="436"/>
      <c r="AQ212" s="436"/>
      <c r="AR212" s="436"/>
      <c r="AS212" s="436"/>
      <c r="AT212" s="436"/>
      <c r="AU212" s="436"/>
      <c r="AV212" s="436"/>
      <c r="AW212" s="436"/>
      <c r="AX212" s="436"/>
      <c r="AY212" s="436"/>
      <c r="AZ212" s="436"/>
      <c r="BA212" s="436"/>
      <c r="BB212" s="436"/>
      <c r="BC212" s="436"/>
      <c r="BD212" s="436"/>
      <c r="BE212" s="436"/>
    </row>
    <row r="213" spans="1:57">
      <c r="A213" s="436"/>
      <c r="B213" s="436"/>
      <c r="C213" s="436"/>
      <c r="D213" s="436"/>
      <c r="E213" s="436"/>
      <c r="F213" s="436"/>
      <c r="G213" s="436"/>
      <c r="H213" s="436"/>
      <c r="I213" s="436"/>
      <c r="J213" s="436"/>
      <c r="K213" s="436"/>
      <c r="L213" s="436"/>
      <c r="M213" s="436"/>
      <c r="N213" s="436"/>
      <c r="O213" s="436"/>
      <c r="P213" s="436"/>
      <c r="Q213" s="436"/>
      <c r="R213" s="436"/>
      <c r="S213" s="436"/>
      <c r="T213" s="436"/>
      <c r="U213" s="436"/>
      <c r="V213" s="436"/>
      <c r="W213" s="436"/>
      <c r="X213" s="436"/>
      <c r="Y213" s="436"/>
      <c r="Z213" s="436"/>
      <c r="AA213" s="436"/>
      <c r="AB213" s="436"/>
      <c r="AC213" s="436"/>
      <c r="AD213" s="436"/>
      <c r="AE213" s="436"/>
      <c r="AF213" s="436"/>
      <c r="AG213" s="436"/>
      <c r="AH213" s="436"/>
      <c r="AI213" s="436"/>
      <c r="AJ213" s="436"/>
      <c r="AK213" s="436"/>
      <c r="AL213" s="436"/>
      <c r="AM213" s="436"/>
      <c r="AN213" s="436"/>
      <c r="AO213" s="436"/>
      <c r="AP213" s="436"/>
      <c r="AQ213" s="436"/>
      <c r="AR213" s="436"/>
      <c r="AS213" s="436"/>
      <c r="AT213" s="436"/>
      <c r="AU213" s="436"/>
      <c r="AV213" s="436"/>
      <c r="AW213" s="436"/>
      <c r="AX213" s="436"/>
      <c r="AY213" s="436"/>
      <c r="AZ213" s="436"/>
      <c r="BA213" s="436"/>
      <c r="BB213" s="436"/>
      <c r="BC213" s="436"/>
      <c r="BD213" s="436"/>
      <c r="BE213" s="436"/>
    </row>
    <row r="214" spans="1:57">
      <c r="A214" s="436"/>
      <c r="B214" s="436"/>
      <c r="C214" s="436"/>
      <c r="D214" s="436"/>
      <c r="E214" s="436"/>
      <c r="F214" s="436"/>
      <c r="G214" s="436"/>
      <c r="H214" s="436"/>
      <c r="I214" s="436"/>
      <c r="J214" s="436"/>
      <c r="K214" s="436"/>
      <c r="L214" s="436"/>
      <c r="M214" s="436"/>
      <c r="N214" s="436"/>
      <c r="O214" s="436"/>
      <c r="P214" s="436"/>
      <c r="Q214" s="436"/>
      <c r="R214" s="436"/>
      <c r="S214" s="436"/>
      <c r="T214" s="436"/>
      <c r="U214" s="436"/>
      <c r="V214" s="436"/>
      <c r="W214" s="436"/>
      <c r="X214" s="436"/>
      <c r="Y214" s="436"/>
      <c r="Z214" s="436"/>
      <c r="AA214" s="436"/>
      <c r="AB214" s="436"/>
      <c r="AC214" s="436"/>
      <c r="AD214" s="436"/>
      <c r="AE214" s="436"/>
      <c r="AF214" s="436"/>
      <c r="AG214" s="436"/>
      <c r="AH214" s="436"/>
      <c r="AI214" s="436"/>
      <c r="AJ214" s="436"/>
      <c r="AK214" s="436"/>
      <c r="AL214" s="436"/>
      <c r="AM214" s="436"/>
      <c r="AN214" s="436"/>
      <c r="AO214" s="436"/>
      <c r="AP214" s="436"/>
      <c r="AQ214" s="436"/>
      <c r="AR214" s="436"/>
      <c r="AS214" s="436"/>
      <c r="AT214" s="436"/>
      <c r="AU214" s="436"/>
      <c r="AV214" s="436"/>
      <c r="AW214" s="436"/>
      <c r="AX214" s="436"/>
      <c r="AY214" s="436"/>
      <c r="AZ214" s="436"/>
      <c r="BA214" s="436"/>
      <c r="BB214" s="436"/>
      <c r="BC214" s="436"/>
      <c r="BD214" s="436"/>
      <c r="BE214" s="436"/>
    </row>
    <row r="215" spans="1:57">
      <c r="A215" s="436"/>
      <c r="B215" s="436"/>
      <c r="C215" s="436"/>
      <c r="D215" s="436"/>
      <c r="E215" s="436"/>
      <c r="F215" s="436"/>
      <c r="G215" s="436"/>
      <c r="H215" s="436"/>
      <c r="I215" s="436"/>
      <c r="J215" s="436"/>
      <c r="K215" s="436"/>
      <c r="L215" s="436"/>
      <c r="M215" s="436"/>
      <c r="N215" s="436"/>
      <c r="O215" s="436"/>
      <c r="P215" s="436"/>
      <c r="Q215" s="436"/>
      <c r="R215" s="436"/>
      <c r="S215" s="436"/>
      <c r="T215" s="436"/>
      <c r="U215" s="436"/>
      <c r="V215" s="436"/>
      <c r="W215" s="436"/>
      <c r="X215" s="436"/>
      <c r="Y215" s="436"/>
      <c r="Z215" s="436"/>
      <c r="AA215" s="436"/>
      <c r="AB215" s="436"/>
      <c r="AC215" s="436"/>
      <c r="AD215" s="436"/>
      <c r="AE215" s="436"/>
      <c r="AF215" s="436"/>
      <c r="AG215" s="436"/>
      <c r="AH215" s="436"/>
      <c r="AI215" s="436"/>
      <c r="AJ215" s="436"/>
      <c r="AK215" s="436"/>
      <c r="AL215" s="436"/>
      <c r="AM215" s="436"/>
      <c r="AN215" s="436"/>
      <c r="AO215" s="436"/>
      <c r="AP215" s="436"/>
      <c r="AQ215" s="436"/>
      <c r="AR215" s="436"/>
      <c r="AS215" s="436"/>
      <c r="AT215" s="436"/>
      <c r="AU215" s="436"/>
      <c r="AV215" s="436"/>
      <c r="AW215" s="436"/>
      <c r="AX215" s="436"/>
      <c r="AY215" s="436"/>
      <c r="AZ215" s="436"/>
      <c r="BA215" s="436"/>
      <c r="BB215" s="436"/>
      <c r="BC215" s="436"/>
      <c r="BD215" s="436"/>
      <c r="BE215" s="436"/>
    </row>
    <row r="216" spans="1:57">
      <c r="A216" s="436"/>
      <c r="B216" s="436"/>
      <c r="C216" s="436"/>
      <c r="D216" s="436"/>
      <c r="E216" s="436"/>
      <c r="F216" s="436"/>
      <c r="G216" s="436"/>
      <c r="H216" s="436"/>
      <c r="I216" s="436"/>
      <c r="J216" s="436"/>
      <c r="K216" s="436"/>
      <c r="L216" s="436"/>
      <c r="M216" s="436"/>
      <c r="N216" s="436"/>
      <c r="O216" s="436"/>
      <c r="P216" s="436"/>
      <c r="Q216" s="436"/>
      <c r="R216" s="436"/>
      <c r="S216" s="436"/>
      <c r="T216" s="436"/>
      <c r="U216" s="436"/>
      <c r="V216" s="436"/>
      <c r="W216" s="436"/>
      <c r="X216" s="436"/>
      <c r="Y216" s="436"/>
      <c r="Z216" s="436"/>
      <c r="AA216" s="436"/>
      <c r="AB216" s="436"/>
      <c r="AC216" s="436"/>
      <c r="AD216" s="436"/>
      <c r="AE216" s="436"/>
      <c r="AF216" s="436"/>
      <c r="AG216" s="436"/>
      <c r="AH216" s="436"/>
      <c r="AI216" s="436"/>
      <c r="AJ216" s="436"/>
      <c r="AK216" s="436"/>
      <c r="AL216" s="436"/>
      <c r="AM216" s="436"/>
      <c r="AN216" s="436"/>
      <c r="AO216" s="436"/>
      <c r="AP216" s="436"/>
      <c r="AQ216" s="436"/>
      <c r="AR216" s="436"/>
      <c r="AS216" s="436"/>
      <c r="AT216" s="436"/>
      <c r="AU216" s="436"/>
      <c r="AV216" s="436"/>
      <c r="AW216" s="436"/>
      <c r="AX216" s="436"/>
      <c r="AY216" s="436"/>
      <c r="AZ216" s="436"/>
      <c r="BA216" s="436"/>
      <c r="BB216" s="436"/>
      <c r="BC216" s="436"/>
      <c r="BD216" s="436"/>
      <c r="BE216" s="436"/>
    </row>
    <row r="217" spans="1:57">
      <c r="A217" s="436"/>
      <c r="B217" s="436"/>
      <c r="C217" s="436"/>
      <c r="D217" s="436"/>
      <c r="E217" s="436"/>
      <c r="F217" s="436"/>
      <c r="G217" s="436"/>
      <c r="H217" s="436"/>
      <c r="I217" s="436"/>
      <c r="J217" s="436"/>
      <c r="K217" s="436"/>
      <c r="L217" s="436"/>
      <c r="M217" s="436"/>
      <c r="N217" s="436"/>
      <c r="O217" s="436"/>
      <c r="P217" s="436"/>
      <c r="Q217" s="436"/>
      <c r="R217" s="436"/>
      <c r="S217" s="436"/>
      <c r="T217" s="436"/>
      <c r="U217" s="436"/>
      <c r="V217" s="436"/>
      <c r="W217" s="436"/>
      <c r="X217" s="436"/>
      <c r="Y217" s="436"/>
      <c r="Z217" s="436"/>
      <c r="AA217" s="436"/>
      <c r="AB217" s="436"/>
      <c r="AC217" s="436"/>
      <c r="AD217" s="436"/>
      <c r="AE217" s="436"/>
      <c r="AF217" s="436"/>
      <c r="AG217" s="436"/>
      <c r="AH217" s="436"/>
      <c r="AI217" s="436"/>
      <c r="AJ217" s="436"/>
      <c r="AK217" s="436"/>
      <c r="AL217" s="436"/>
      <c r="AM217" s="436"/>
      <c r="AN217" s="436"/>
      <c r="AO217" s="436"/>
      <c r="AP217" s="436"/>
      <c r="AQ217" s="436"/>
      <c r="AR217" s="436"/>
      <c r="AS217" s="436"/>
      <c r="AT217" s="436"/>
      <c r="AU217" s="436"/>
      <c r="AV217" s="436"/>
      <c r="AW217" s="436"/>
      <c r="AX217" s="436"/>
      <c r="AY217" s="436"/>
      <c r="AZ217" s="436"/>
      <c r="BA217" s="436"/>
      <c r="BB217" s="436"/>
      <c r="BC217" s="436"/>
      <c r="BD217" s="436"/>
      <c r="BE217" s="436"/>
    </row>
    <row r="218" spans="1:57">
      <c r="A218" s="436"/>
      <c r="B218" s="436"/>
      <c r="C218" s="436"/>
      <c r="D218" s="436"/>
      <c r="E218" s="436"/>
      <c r="F218" s="436"/>
      <c r="G218" s="436"/>
      <c r="H218" s="436"/>
      <c r="I218" s="436"/>
      <c r="J218" s="436"/>
      <c r="K218" s="436"/>
      <c r="L218" s="436"/>
      <c r="M218" s="436"/>
      <c r="N218" s="436"/>
      <c r="O218" s="436"/>
      <c r="P218" s="436"/>
      <c r="Q218" s="436"/>
      <c r="R218" s="436"/>
      <c r="S218" s="436"/>
      <c r="T218" s="436"/>
      <c r="U218" s="436"/>
      <c r="V218" s="436"/>
      <c r="W218" s="436"/>
      <c r="X218" s="436"/>
      <c r="Y218" s="436"/>
      <c r="Z218" s="436"/>
      <c r="AA218" s="436"/>
      <c r="AB218" s="436"/>
      <c r="AC218" s="436"/>
      <c r="AD218" s="436"/>
      <c r="AE218" s="436"/>
      <c r="AF218" s="436"/>
      <c r="AG218" s="436"/>
      <c r="AH218" s="436"/>
      <c r="AI218" s="436"/>
      <c r="AJ218" s="436"/>
      <c r="AK218" s="436"/>
      <c r="AL218" s="436"/>
      <c r="AM218" s="436"/>
      <c r="AN218" s="436"/>
      <c r="AO218" s="436"/>
      <c r="AP218" s="436"/>
      <c r="AQ218" s="436"/>
      <c r="AR218" s="436"/>
      <c r="AS218" s="436"/>
      <c r="AT218" s="436"/>
      <c r="AU218" s="436"/>
      <c r="AV218" s="436"/>
      <c r="AW218" s="436"/>
      <c r="AX218" s="436"/>
      <c r="AY218" s="436"/>
      <c r="AZ218" s="436"/>
      <c r="BA218" s="436"/>
      <c r="BB218" s="436"/>
      <c r="BC218" s="436"/>
      <c r="BD218" s="436"/>
      <c r="BE218" s="436"/>
    </row>
    <row r="219" spans="1:57">
      <c r="A219" s="436"/>
      <c r="B219" s="436"/>
      <c r="C219" s="436"/>
      <c r="D219" s="436"/>
      <c r="E219" s="436"/>
      <c r="F219" s="436"/>
      <c r="G219" s="436"/>
      <c r="H219" s="436"/>
      <c r="I219" s="436"/>
      <c r="J219" s="436"/>
      <c r="K219" s="436"/>
      <c r="L219" s="436"/>
      <c r="M219" s="436"/>
      <c r="N219" s="436"/>
      <c r="O219" s="436"/>
      <c r="P219" s="436"/>
      <c r="Q219" s="436"/>
      <c r="R219" s="436"/>
      <c r="S219" s="436"/>
      <c r="T219" s="436"/>
      <c r="U219" s="436"/>
      <c r="V219" s="436"/>
      <c r="W219" s="436"/>
      <c r="X219" s="436"/>
      <c r="Y219" s="436"/>
      <c r="Z219" s="436"/>
      <c r="AA219" s="436"/>
      <c r="AB219" s="436"/>
      <c r="AC219" s="436"/>
      <c r="AD219" s="436"/>
      <c r="AE219" s="436"/>
      <c r="AF219" s="436"/>
      <c r="AG219" s="436"/>
      <c r="AH219" s="436"/>
      <c r="AI219" s="436"/>
      <c r="AJ219" s="436"/>
      <c r="AK219" s="436"/>
      <c r="AL219" s="436"/>
      <c r="AM219" s="436"/>
      <c r="AN219" s="436"/>
      <c r="AO219" s="436"/>
      <c r="AP219" s="436"/>
      <c r="AQ219" s="436"/>
      <c r="AR219" s="436"/>
      <c r="AS219" s="436"/>
      <c r="AT219" s="436"/>
      <c r="AU219" s="436"/>
      <c r="AV219" s="436"/>
      <c r="AW219" s="436"/>
      <c r="AX219" s="436"/>
      <c r="AY219" s="436"/>
      <c r="AZ219" s="436"/>
      <c r="BA219" s="436"/>
      <c r="BB219" s="436"/>
      <c r="BC219" s="436"/>
      <c r="BD219" s="436"/>
      <c r="BE219" s="436"/>
    </row>
    <row r="220" spans="1:57">
      <c r="A220" s="436"/>
      <c r="B220" s="436"/>
      <c r="C220" s="436"/>
      <c r="D220" s="436"/>
      <c r="E220" s="436"/>
      <c r="F220" s="436"/>
      <c r="G220" s="436"/>
      <c r="H220" s="436"/>
      <c r="I220" s="436"/>
      <c r="J220" s="436"/>
      <c r="K220" s="436"/>
      <c r="L220" s="436"/>
      <c r="M220" s="436"/>
      <c r="N220" s="436"/>
      <c r="O220" s="436"/>
      <c r="P220" s="436"/>
      <c r="Q220" s="436"/>
      <c r="R220" s="436"/>
      <c r="S220" s="436"/>
      <c r="T220" s="436"/>
      <c r="U220" s="436"/>
      <c r="V220" s="436"/>
      <c r="W220" s="436"/>
      <c r="X220" s="436"/>
      <c r="Y220" s="436"/>
      <c r="Z220" s="436"/>
      <c r="AA220" s="436"/>
      <c r="AB220" s="436"/>
      <c r="AC220" s="436"/>
      <c r="AD220" s="436"/>
      <c r="AE220" s="436"/>
      <c r="AF220" s="436"/>
      <c r="AG220" s="436"/>
      <c r="AH220" s="436"/>
      <c r="AI220" s="436"/>
      <c r="AJ220" s="436"/>
      <c r="AK220" s="436"/>
      <c r="AL220" s="436"/>
      <c r="AM220" s="436"/>
      <c r="AN220" s="436"/>
      <c r="AO220" s="436"/>
      <c r="AP220" s="436"/>
      <c r="AQ220" s="436"/>
      <c r="AR220" s="436"/>
      <c r="AS220" s="436"/>
      <c r="AT220" s="436"/>
      <c r="AU220" s="436"/>
      <c r="AV220" s="436"/>
      <c r="AW220" s="436"/>
      <c r="AX220" s="436"/>
      <c r="AY220" s="436"/>
      <c r="AZ220" s="436"/>
      <c r="BA220" s="436"/>
      <c r="BB220" s="436"/>
      <c r="BC220" s="436"/>
      <c r="BD220" s="436"/>
      <c r="BE220" s="436"/>
    </row>
    <row r="221" spans="1:57">
      <c r="A221" s="436"/>
      <c r="B221" s="436"/>
      <c r="C221" s="436"/>
      <c r="D221" s="436"/>
      <c r="E221" s="436"/>
      <c r="F221" s="436"/>
      <c r="G221" s="436"/>
      <c r="H221" s="436"/>
      <c r="I221" s="436"/>
      <c r="J221" s="436"/>
      <c r="K221" s="436"/>
      <c r="L221" s="436"/>
      <c r="M221" s="436"/>
      <c r="N221" s="436"/>
      <c r="O221" s="436"/>
      <c r="P221" s="436"/>
      <c r="Q221" s="436"/>
      <c r="R221" s="436"/>
      <c r="S221" s="436"/>
      <c r="T221" s="436"/>
      <c r="U221" s="436"/>
      <c r="V221" s="436"/>
      <c r="W221" s="436"/>
      <c r="X221" s="436"/>
      <c r="Y221" s="436"/>
      <c r="Z221" s="436"/>
      <c r="AA221" s="436"/>
      <c r="AB221" s="436"/>
      <c r="AC221" s="436"/>
      <c r="AD221" s="436"/>
      <c r="AE221" s="436"/>
      <c r="AF221" s="436"/>
      <c r="AG221" s="436"/>
      <c r="AH221" s="436"/>
      <c r="AI221" s="436"/>
      <c r="AJ221" s="436"/>
      <c r="AK221" s="436"/>
      <c r="AL221" s="436"/>
      <c r="AM221" s="436"/>
      <c r="AN221" s="436"/>
      <c r="AO221" s="436"/>
      <c r="AP221" s="436"/>
      <c r="AQ221" s="436"/>
      <c r="AR221" s="436"/>
      <c r="AS221" s="436"/>
      <c r="AT221" s="436"/>
      <c r="AU221" s="436"/>
      <c r="AV221" s="436"/>
      <c r="AW221" s="436"/>
      <c r="AX221" s="436"/>
      <c r="AY221" s="436"/>
      <c r="AZ221" s="436"/>
      <c r="BA221" s="436"/>
      <c r="BB221" s="436"/>
      <c r="BC221" s="436"/>
      <c r="BD221" s="436"/>
      <c r="BE221" s="436"/>
    </row>
    <row r="222" spans="1:57">
      <c r="A222" s="436"/>
      <c r="B222" s="436"/>
      <c r="C222" s="436"/>
      <c r="D222" s="436"/>
      <c r="E222" s="436"/>
      <c r="F222" s="436"/>
      <c r="G222" s="436"/>
      <c r="H222" s="436"/>
      <c r="I222" s="436"/>
      <c r="J222" s="436"/>
      <c r="K222" s="436"/>
      <c r="L222" s="436"/>
      <c r="M222" s="436"/>
      <c r="N222" s="436"/>
      <c r="O222" s="436"/>
      <c r="P222" s="436"/>
      <c r="Q222" s="436"/>
      <c r="R222" s="436"/>
      <c r="S222" s="436"/>
      <c r="T222" s="436"/>
      <c r="U222" s="436"/>
      <c r="V222" s="436"/>
      <c r="W222" s="436"/>
      <c r="X222" s="436"/>
      <c r="Y222" s="436"/>
      <c r="Z222" s="436"/>
      <c r="AA222" s="436"/>
      <c r="AB222" s="436"/>
      <c r="AC222" s="436"/>
      <c r="AD222" s="436"/>
      <c r="AE222" s="436"/>
      <c r="AF222" s="436"/>
      <c r="AG222" s="436"/>
      <c r="AH222" s="436"/>
      <c r="AI222" s="436"/>
      <c r="AJ222" s="436"/>
      <c r="AK222" s="436"/>
      <c r="AL222" s="436"/>
      <c r="AM222" s="436"/>
      <c r="AN222" s="436"/>
      <c r="AO222" s="436"/>
      <c r="AP222" s="436"/>
      <c r="AQ222" s="436"/>
      <c r="AR222" s="436"/>
      <c r="AS222" s="436"/>
      <c r="AT222" s="436"/>
      <c r="AU222" s="436"/>
      <c r="AV222" s="436"/>
      <c r="AW222" s="436"/>
      <c r="AX222" s="436"/>
      <c r="AY222" s="436"/>
      <c r="AZ222" s="436"/>
      <c r="BA222" s="436"/>
      <c r="BB222" s="436"/>
      <c r="BC222" s="436"/>
      <c r="BD222" s="436"/>
      <c r="BE222" s="436"/>
    </row>
    <row r="223" spans="1:57">
      <c r="A223" s="436"/>
      <c r="B223" s="436"/>
      <c r="C223" s="436"/>
      <c r="D223" s="436"/>
      <c r="E223" s="436"/>
      <c r="F223" s="436"/>
      <c r="G223" s="436"/>
      <c r="H223" s="436"/>
      <c r="I223" s="436"/>
      <c r="J223" s="436"/>
      <c r="K223" s="436"/>
      <c r="L223" s="436"/>
      <c r="M223" s="436"/>
      <c r="N223" s="436"/>
      <c r="O223" s="436"/>
      <c r="P223" s="436"/>
      <c r="Q223" s="436"/>
      <c r="R223" s="436"/>
      <c r="S223" s="436"/>
      <c r="T223" s="436"/>
      <c r="U223" s="436"/>
      <c r="V223" s="436"/>
      <c r="W223" s="436"/>
      <c r="X223" s="436"/>
      <c r="Y223" s="436"/>
      <c r="Z223" s="436"/>
      <c r="AA223" s="436"/>
      <c r="AB223" s="436"/>
      <c r="AC223" s="436"/>
      <c r="AD223" s="436"/>
      <c r="AE223" s="436"/>
      <c r="AF223" s="436"/>
      <c r="AG223" s="436"/>
      <c r="AH223" s="436"/>
      <c r="AI223" s="436"/>
      <c r="AJ223" s="436"/>
      <c r="AK223" s="436"/>
      <c r="AL223" s="436"/>
      <c r="AM223" s="436"/>
      <c r="AN223" s="436"/>
      <c r="AO223" s="436"/>
      <c r="AP223" s="436"/>
      <c r="AQ223" s="436"/>
      <c r="AR223" s="436"/>
      <c r="AS223" s="436"/>
      <c r="AT223" s="436"/>
      <c r="AU223" s="436"/>
      <c r="AV223" s="436"/>
      <c r="AW223" s="436"/>
      <c r="AX223" s="436"/>
      <c r="AY223" s="436"/>
      <c r="AZ223" s="436"/>
      <c r="BA223" s="436"/>
      <c r="BB223" s="436"/>
      <c r="BC223" s="436"/>
      <c r="BD223" s="436"/>
      <c r="BE223" s="436"/>
    </row>
    <row r="224" spans="1:57">
      <c r="A224" s="436"/>
      <c r="B224" s="436"/>
      <c r="C224" s="436"/>
      <c r="D224" s="436"/>
      <c r="E224" s="436"/>
      <c r="F224" s="436"/>
      <c r="G224" s="436"/>
      <c r="H224" s="436"/>
      <c r="I224" s="436"/>
      <c r="J224" s="436"/>
      <c r="K224" s="436"/>
      <c r="L224" s="436"/>
      <c r="M224" s="436"/>
      <c r="N224" s="436"/>
      <c r="O224" s="436"/>
      <c r="P224" s="436"/>
      <c r="Q224" s="436"/>
      <c r="R224" s="436"/>
      <c r="S224" s="436"/>
      <c r="T224" s="436"/>
      <c r="U224" s="436"/>
      <c r="V224" s="436"/>
      <c r="W224" s="436"/>
      <c r="X224" s="436"/>
      <c r="Y224" s="436"/>
      <c r="Z224" s="436"/>
      <c r="AA224" s="436"/>
      <c r="AB224" s="436"/>
      <c r="AC224" s="436"/>
      <c r="AD224" s="436"/>
      <c r="AE224" s="436"/>
      <c r="AF224" s="436"/>
      <c r="AG224" s="436"/>
      <c r="AH224" s="436"/>
      <c r="AI224" s="436"/>
      <c r="AJ224" s="436"/>
      <c r="AK224" s="436"/>
      <c r="AL224" s="436"/>
      <c r="AM224" s="436"/>
      <c r="AN224" s="436"/>
      <c r="AO224" s="436"/>
      <c r="AP224" s="436"/>
      <c r="AQ224" s="436"/>
      <c r="AR224" s="436"/>
      <c r="AS224" s="436"/>
      <c r="AT224" s="436"/>
      <c r="AU224" s="436"/>
      <c r="AV224" s="436"/>
      <c r="AW224" s="436"/>
      <c r="AX224" s="436"/>
      <c r="AY224" s="436"/>
      <c r="AZ224" s="436"/>
      <c r="BA224" s="436"/>
      <c r="BB224" s="436"/>
      <c r="BC224" s="436"/>
      <c r="BD224" s="436"/>
      <c r="BE224" s="436"/>
    </row>
    <row r="225" spans="1:57">
      <c r="A225" s="436"/>
      <c r="B225" s="436"/>
      <c r="C225" s="436"/>
      <c r="D225" s="436"/>
      <c r="E225" s="436"/>
      <c r="F225" s="436"/>
      <c r="G225" s="436"/>
      <c r="H225" s="436"/>
      <c r="I225" s="436"/>
      <c r="J225" s="436"/>
      <c r="K225" s="436"/>
      <c r="L225" s="436"/>
      <c r="M225" s="436"/>
      <c r="N225" s="436"/>
      <c r="O225" s="436"/>
      <c r="P225" s="436"/>
      <c r="Q225" s="436"/>
      <c r="R225" s="436"/>
      <c r="S225" s="436"/>
      <c r="T225" s="436"/>
      <c r="U225" s="436"/>
      <c r="V225" s="436"/>
      <c r="W225" s="436"/>
      <c r="X225" s="436"/>
      <c r="Y225" s="436"/>
      <c r="Z225" s="436"/>
      <c r="AA225" s="436"/>
      <c r="AB225" s="436"/>
      <c r="AC225" s="436"/>
      <c r="AD225" s="436"/>
      <c r="AE225" s="436"/>
      <c r="AF225" s="436"/>
      <c r="AG225" s="436"/>
      <c r="AH225" s="436"/>
      <c r="AI225" s="436"/>
      <c r="AJ225" s="436"/>
      <c r="AK225" s="436"/>
      <c r="AL225" s="436"/>
      <c r="AM225" s="436"/>
      <c r="AN225" s="436"/>
      <c r="AO225" s="436"/>
      <c r="AP225" s="436"/>
      <c r="AQ225" s="436"/>
      <c r="AR225" s="436"/>
      <c r="AS225" s="436"/>
      <c r="AT225" s="436"/>
      <c r="AU225" s="436"/>
      <c r="AV225" s="436"/>
      <c r="AW225" s="436"/>
      <c r="AX225" s="436"/>
      <c r="AY225" s="436"/>
      <c r="AZ225" s="436"/>
      <c r="BA225" s="436"/>
      <c r="BB225" s="436"/>
      <c r="BC225" s="436"/>
      <c r="BD225" s="436"/>
      <c r="BE225" s="436"/>
    </row>
    <row r="226" spans="1:57">
      <c r="A226" s="436"/>
      <c r="B226" s="436"/>
      <c r="C226" s="436"/>
      <c r="D226" s="436"/>
      <c r="E226" s="436"/>
      <c r="F226" s="436"/>
      <c r="G226" s="436"/>
      <c r="H226" s="436"/>
      <c r="I226" s="436"/>
      <c r="J226" s="436"/>
      <c r="K226" s="436"/>
      <c r="L226" s="436"/>
      <c r="M226" s="436"/>
      <c r="N226" s="436"/>
      <c r="O226" s="436"/>
      <c r="P226" s="436"/>
      <c r="Q226" s="436"/>
      <c r="R226" s="436"/>
      <c r="S226" s="436"/>
      <c r="T226" s="436"/>
      <c r="U226" s="436"/>
      <c r="V226" s="436"/>
      <c r="W226" s="436"/>
      <c r="X226" s="436"/>
      <c r="Y226" s="436"/>
      <c r="Z226" s="436"/>
      <c r="AA226" s="436"/>
      <c r="AB226" s="436"/>
      <c r="AC226" s="436"/>
      <c r="AD226" s="436"/>
      <c r="AE226" s="436"/>
      <c r="AF226" s="436"/>
      <c r="AG226" s="436"/>
      <c r="AH226" s="436"/>
      <c r="AI226" s="436"/>
      <c r="AJ226" s="436"/>
      <c r="AK226" s="436"/>
      <c r="AL226" s="436"/>
      <c r="AM226" s="436"/>
      <c r="AN226" s="436"/>
      <c r="AO226" s="436"/>
      <c r="AP226" s="436"/>
      <c r="AQ226" s="436"/>
      <c r="AR226" s="436"/>
      <c r="AS226" s="436"/>
      <c r="AT226" s="436"/>
      <c r="AU226" s="436"/>
      <c r="AV226" s="436"/>
      <c r="AW226" s="436"/>
      <c r="AX226" s="436"/>
      <c r="AY226" s="436"/>
      <c r="AZ226" s="436"/>
      <c r="BA226" s="436"/>
      <c r="BB226" s="436"/>
      <c r="BC226" s="436"/>
      <c r="BD226" s="436"/>
      <c r="BE226" s="436"/>
    </row>
    <row r="227" spans="1:57">
      <c r="A227" s="436"/>
      <c r="B227" s="436"/>
      <c r="C227" s="436"/>
      <c r="D227" s="436"/>
      <c r="E227" s="436"/>
      <c r="F227" s="436"/>
      <c r="G227" s="436"/>
      <c r="H227" s="436"/>
      <c r="I227" s="436"/>
      <c r="J227" s="436"/>
      <c r="K227" s="436"/>
      <c r="L227" s="436"/>
      <c r="M227" s="436"/>
      <c r="N227" s="436"/>
      <c r="O227" s="436"/>
      <c r="P227" s="436"/>
      <c r="Q227" s="436"/>
      <c r="R227" s="436"/>
      <c r="S227" s="436"/>
      <c r="T227" s="436"/>
      <c r="U227" s="436"/>
      <c r="V227" s="436"/>
      <c r="W227" s="436"/>
      <c r="X227" s="436"/>
      <c r="Y227" s="436"/>
      <c r="Z227" s="436"/>
      <c r="AA227" s="436"/>
      <c r="AB227" s="436"/>
      <c r="AC227" s="436"/>
      <c r="AD227" s="436"/>
      <c r="AE227" s="436"/>
      <c r="AF227" s="436"/>
      <c r="AG227" s="436"/>
      <c r="AH227" s="436"/>
      <c r="AI227" s="436"/>
      <c r="AJ227" s="436"/>
      <c r="AK227" s="436"/>
      <c r="AL227" s="436"/>
      <c r="AM227" s="436"/>
      <c r="AN227" s="436"/>
      <c r="AO227" s="436"/>
      <c r="AP227" s="436"/>
      <c r="AQ227" s="436"/>
      <c r="AR227" s="436"/>
      <c r="AS227" s="436"/>
      <c r="AT227" s="436"/>
      <c r="AU227" s="436"/>
      <c r="AV227" s="436"/>
      <c r="AW227" s="436"/>
      <c r="AX227" s="436"/>
      <c r="AY227" s="436"/>
      <c r="AZ227" s="436"/>
      <c r="BA227" s="436"/>
      <c r="BB227" s="436"/>
      <c r="BC227" s="436"/>
      <c r="BD227" s="436"/>
      <c r="BE227" s="436"/>
    </row>
    <row r="228" spans="1:57">
      <c r="A228" s="436"/>
      <c r="B228" s="436"/>
      <c r="C228" s="436"/>
      <c r="D228" s="436"/>
      <c r="E228" s="436"/>
      <c r="F228" s="436"/>
      <c r="G228" s="436"/>
      <c r="H228" s="436"/>
      <c r="I228" s="436"/>
      <c r="J228" s="436"/>
      <c r="K228" s="436"/>
      <c r="L228" s="436"/>
      <c r="M228" s="436"/>
      <c r="N228" s="436"/>
      <c r="O228" s="436"/>
      <c r="P228" s="436"/>
      <c r="Q228" s="436"/>
      <c r="R228" s="436"/>
      <c r="S228" s="436"/>
      <c r="T228" s="436"/>
      <c r="U228" s="436"/>
      <c r="V228" s="436"/>
      <c r="W228" s="436"/>
      <c r="X228" s="436"/>
      <c r="Y228" s="436"/>
      <c r="Z228" s="436"/>
      <c r="AA228" s="436"/>
      <c r="AB228" s="436"/>
      <c r="AC228" s="436"/>
      <c r="AD228" s="436"/>
      <c r="AE228" s="436"/>
      <c r="AF228" s="436"/>
      <c r="AG228" s="436"/>
      <c r="AH228" s="436"/>
      <c r="AI228" s="436"/>
      <c r="AJ228" s="436"/>
      <c r="AK228" s="436"/>
      <c r="AL228" s="436"/>
      <c r="AM228" s="436"/>
      <c r="AN228" s="436"/>
      <c r="AO228" s="436"/>
      <c r="AP228" s="436"/>
      <c r="AQ228" s="436"/>
      <c r="AR228" s="436"/>
      <c r="AS228" s="436"/>
      <c r="AT228" s="436"/>
      <c r="AU228" s="436"/>
      <c r="AV228" s="436"/>
      <c r="AW228" s="436"/>
      <c r="AX228" s="436"/>
      <c r="AY228" s="436"/>
      <c r="AZ228" s="436"/>
      <c r="BA228" s="436"/>
      <c r="BB228" s="436"/>
      <c r="BC228" s="436"/>
      <c r="BD228" s="436"/>
      <c r="BE228" s="436"/>
    </row>
    <row r="229" spans="1:57">
      <c r="A229" s="436"/>
      <c r="B229" s="436"/>
      <c r="C229" s="436"/>
      <c r="D229" s="436"/>
      <c r="E229" s="436"/>
      <c r="F229" s="436"/>
      <c r="G229" s="436"/>
      <c r="H229" s="436"/>
      <c r="I229" s="436"/>
      <c r="J229" s="436"/>
      <c r="K229" s="436"/>
      <c r="L229" s="436"/>
      <c r="M229" s="436"/>
      <c r="N229" s="436"/>
      <c r="O229" s="436"/>
      <c r="P229" s="436"/>
      <c r="Q229" s="436"/>
      <c r="R229" s="436"/>
      <c r="S229" s="436"/>
      <c r="T229" s="436"/>
      <c r="U229" s="436"/>
      <c r="V229" s="436"/>
      <c r="W229" s="436"/>
      <c r="X229" s="436"/>
      <c r="Y229" s="436"/>
      <c r="Z229" s="436"/>
      <c r="AA229" s="436"/>
      <c r="AB229" s="436"/>
      <c r="AC229" s="436"/>
      <c r="AD229" s="436"/>
      <c r="AE229" s="436"/>
      <c r="AF229" s="436"/>
      <c r="AG229" s="436"/>
      <c r="AH229" s="436"/>
      <c r="AI229" s="436"/>
      <c r="AJ229" s="436"/>
      <c r="AK229" s="436"/>
      <c r="AL229" s="436"/>
      <c r="AM229" s="436"/>
      <c r="AN229" s="436"/>
      <c r="AO229" s="436"/>
      <c r="AP229" s="436"/>
      <c r="AQ229" s="436"/>
      <c r="AR229" s="436"/>
      <c r="AS229" s="436"/>
      <c r="AT229" s="436"/>
      <c r="AU229" s="436"/>
      <c r="AV229" s="436"/>
      <c r="AW229" s="436"/>
      <c r="AX229" s="436"/>
      <c r="AY229" s="436"/>
      <c r="AZ229" s="436"/>
      <c r="BA229" s="436"/>
      <c r="BB229" s="436"/>
      <c r="BC229" s="436"/>
      <c r="BD229" s="436"/>
      <c r="BE229" s="436"/>
    </row>
    <row r="230" spans="1:57">
      <c r="A230" s="436"/>
      <c r="B230" s="436"/>
      <c r="C230" s="436"/>
      <c r="D230" s="436"/>
      <c r="E230" s="436"/>
      <c r="F230" s="436"/>
      <c r="G230" s="436"/>
      <c r="H230" s="436"/>
      <c r="I230" s="436"/>
      <c r="J230" s="436"/>
      <c r="K230" s="436"/>
      <c r="L230" s="436"/>
      <c r="M230" s="436"/>
      <c r="N230" s="436"/>
      <c r="O230" s="436"/>
      <c r="P230" s="436"/>
      <c r="Q230" s="436"/>
      <c r="R230" s="436"/>
      <c r="S230" s="436"/>
      <c r="T230" s="436"/>
      <c r="U230" s="436"/>
      <c r="V230" s="436"/>
      <c r="W230" s="436"/>
      <c r="X230" s="436"/>
      <c r="Y230" s="436"/>
      <c r="Z230" s="436"/>
      <c r="AA230" s="436"/>
      <c r="AB230" s="436"/>
      <c r="AC230" s="436"/>
      <c r="AD230" s="436"/>
      <c r="AE230" s="436"/>
      <c r="AF230" s="436"/>
      <c r="AG230" s="436"/>
      <c r="AH230" s="436"/>
      <c r="AI230" s="436"/>
      <c r="AJ230" s="436"/>
      <c r="AK230" s="436"/>
      <c r="AL230" s="436"/>
      <c r="AM230" s="436"/>
      <c r="AN230" s="436"/>
      <c r="AO230" s="436"/>
      <c r="AP230" s="436"/>
      <c r="AQ230" s="436"/>
      <c r="AR230" s="436"/>
      <c r="AS230" s="436"/>
      <c r="AT230" s="436"/>
      <c r="AU230" s="436"/>
      <c r="AV230" s="436"/>
      <c r="AW230" s="436"/>
      <c r="AX230" s="436"/>
      <c r="AY230" s="436"/>
      <c r="AZ230" s="436"/>
      <c r="BA230" s="436"/>
      <c r="BB230" s="436"/>
      <c r="BC230" s="436"/>
      <c r="BD230" s="436"/>
      <c r="BE230" s="436"/>
    </row>
    <row r="231" spans="1:57">
      <c r="A231" s="436"/>
      <c r="B231" s="436"/>
      <c r="C231" s="436"/>
      <c r="D231" s="436"/>
      <c r="E231" s="436"/>
      <c r="F231" s="436"/>
      <c r="G231" s="436"/>
      <c r="H231" s="436"/>
      <c r="I231" s="436"/>
      <c r="J231" s="436"/>
      <c r="K231" s="436"/>
      <c r="L231" s="436"/>
      <c r="M231" s="436"/>
      <c r="N231" s="436"/>
      <c r="O231" s="436"/>
      <c r="P231" s="436"/>
      <c r="Q231" s="436"/>
      <c r="R231" s="436"/>
      <c r="S231" s="436"/>
      <c r="T231" s="436"/>
      <c r="U231" s="436"/>
      <c r="V231" s="436"/>
      <c r="W231" s="436"/>
      <c r="X231" s="436"/>
      <c r="Y231" s="436"/>
      <c r="Z231" s="436"/>
      <c r="AA231" s="436"/>
      <c r="AB231" s="436"/>
      <c r="AC231" s="436"/>
      <c r="AD231" s="436"/>
      <c r="AE231" s="436"/>
      <c r="AF231" s="436"/>
      <c r="AG231" s="436"/>
      <c r="AH231" s="436"/>
      <c r="AI231" s="436"/>
      <c r="AJ231" s="436"/>
      <c r="AK231" s="436"/>
      <c r="AL231" s="436"/>
      <c r="AM231" s="436"/>
      <c r="AN231" s="436"/>
      <c r="AO231" s="436"/>
      <c r="AP231" s="436"/>
      <c r="AQ231" s="436"/>
      <c r="AR231" s="436"/>
      <c r="AS231" s="436"/>
      <c r="AT231" s="436"/>
      <c r="AU231" s="436"/>
      <c r="AV231" s="436"/>
      <c r="AW231" s="436"/>
      <c r="AX231" s="436"/>
      <c r="AY231" s="436"/>
      <c r="AZ231" s="436"/>
      <c r="BA231" s="436"/>
      <c r="BB231" s="436"/>
      <c r="BC231" s="436"/>
      <c r="BD231" s="436"/>
      <c r="BE231" s="436"/>
    </row>
    <row r="232" spans="1:57">
      <c r="A232" s="436"/>
      <c r="B232" s="436"/>
      <c r="C232" s="436"/>
      <c r="D232" s="436"/>
      <c r="E232" s="436"/>
      <c r="F232" s="436"/>
      <c r="G232" s="436"/>
      <c r="H232" s="436"/>
      <c r="I232" s="436"/>
      <c r="J232" s="436"/>
      <c r="K232" s="436"/>
      <c r="L232" s="436"/>
      <c r="M232" s="436"/>
      <c r="N232" s="436"/>
      <c r="O232" s="436"/>
      <c r="P232" s="436"/>
      <c r="Q232" s="436"/>
      <c r="R232" s="436"/>
      <c r="S232" s="436"/>
      <c r="T232" s="436"/>
      <c r="U232" s="436"/>
      <c r="V232" s="436"/>
      <c r="W232" s="436"/>
      <c r="X232" s="436"/>
      <c r="Y232" s="436"/>
      <c r="Z232" s="436"/>
      <c r="AA232" s="436"/>
      <c r="AB232" s="436"/>
      <c r="AC232" s="436"/>
      <c r="AD232" s="436"/>
      <c r="AE232" s="436"/>
      <c r="AF232" s="436"/>
      <c r="AG232" s="436"/>
      <c r="AH232" s="436"/>
      <c r="AI232" s="436"/>
      <c r="AJ232" s="436"/>
      <c r="AK232" s="436"/>
      <c r="AL232" s="436"/>
      <c r="AM232" s="436"/>
      <c r="AN232" s="436"/>
      <c r="AO232" s="436"/>
      <c r="AP232" s="436"/>
      <c r="AQ232" s="436"/>
      <c r="AR232" s="436"/>
      <c r="AS232" s="436"/>
      <c r="AT232" s="436"/>
      <c r="AU232" s="436"/>
      <c r="AV232" s="436"/>
      <c r="AW232" s="436"/>
      <c r="AX232" s="436"/>
      <c r="AY232" s="436"/>
      <c r="AZ232" s="436"/>
      <c r="BA232" s="436"/>
      <c r="BB232" s="436"/>
      <c r="BC232" s="436"/>
      <c r="BD232" s="436"/>
      <c r="BE232" s="436"/>
    </row>
    <row r="233" spans="1:57">
      <c r="A233" s="436"/>
      <c r="B233" s="436"/>
      <c r="C233" s="436"/>
      <c r="D233" s="436"/>
      <c r="E233" s="436"/>
      <c r="F233" s="436"/>
      <c r="G233" s="436"/>
      <c r="H233" s="436"/>
      <c r="I233" s="436"/>
      <c r="J233" s="436"/>
      <c r="K233" s="436"/>
      <c r="L233" s="436"/>
      <c r="M233" s="436"/>
      <c r="N233" s="436"/>
      <c r="O233" s="436"/>
      <c r="P233" s="436"/>
      <c r="Q233" s="436"/>
      <c r="R233" s="436"/>
      <c r="S233" s="436"/>
      <c r="T233" s="436"/>
      <c r="U233" s="436"/>
      <c r="V233" s="436"/>
      <c r="W233" s="436"/>
      <c r="X233" s="436"/>
      <c r="Y233" s="436"/>
      <c r="Z233" s="436"/>
      <c r="AA233" s="436"/>
      <c r="AB233" s="436"/>
      <c r="AC233" s="436"/>
      <c r="AD233" s="436"/>
      <c r="AE233" s="436"/>
      <c r="AF233" s="436"/>
      <c r="AG233" s="436"/>
      <c r="AH233" s="436"/>
      <c r="AI233" s="436"/>
      <c r="AJ233" s="436"/>
      <c r="AK233" s="436"/>
      <c r="AL233" s="436"/>
      <c r="AM233" s="436"/>
      <c r="AN233" s="436"/>
      <c r="AO233" s="436"/>
      <c r="AP233" s="436"/>
      <c r="AQ233" s="436"/>
      <c r="AR233" s="436"/>
      <c r="AS233" s="436"/>
      <c r="AT233" s="436"/>
      <c r="AU233" s="436"/>
      <c r="AV233" s="436"/>
      <c r="AW233" s="436"/>
      <c r="AX233" s="436"/>
      <c r="AY233" s="436"/>
      <c r="AZ233" s="436"/>
      <c r="BA233" s="436"/>
      <c r="BB233" s="436"/>
      <c r="BC233" s="436"/>
      <c r="BD233" s="436"/>
      <c r="BE233" s="436"/>
    </row>
    <row r="234" spans="1:57">
      <c r="A234" s="436"/>
      <c r="B234" s="436"/>
      <c r="C234" s="436"/>
      <c r="D234" s="436"/>
      <c r="E234" s="436"/>
      <c r="F234" s="436"/>
      <c r="G234" s="436"/>
      <c r="H234" s="436"/>
      <c r="I234" s="436"/>
      <c r="J234" s="436"/>
      <c r="K234" s="436"/>
      <c r="L234" s="436"/>
      <c r="M234" s="436"/>
      <c r="N234" s="436"/>
      <c r="O234" s="436"/>
      <c r="P234" s="436"/>
      <c r="Q234" s="436"/>
      <c r="R234" s="436"/>
      <c r="S234" s="436"/>
      <c r="T234" s="436"/>
      <c r="U234" s="436"/>
      <c r="V234" s="436"/>
      <c r="W234" s="436"/>
      <c r="X234" s="436"/>
      <c r="Y234" s="436"/>
      <c r="Z234" s="436"/>
      <c r="AA234" s="436"/>
      <c r="AB234" s="436"/>
      <c r="AC234" s="436"/>
      <c r="AD234" s="436"/>
      <c r="AE234" s="436"/>
      <c r="AF234" s="436"/>
      <c r="AG234" s="436"/>
      <c r="AH234" s="436"/>
      <c r="AI234" s="436"/>
      <c r="AJ234" s="436"/>
      <c r="AK234" s="436"/>
      <c r="AL234" s="436"/>
      <c r="AM234" s="436"/>
      <c r="AN234" s="436"/>
      <c r="AO234" s="436"/>
      <c r="AP234" s="436"/>
      <c r="AQ234" s="436"/>
      <c r="AR234" s="436"/>
      <c r="AS234" s="436"/>
      <c r="AT234" s="436"/>
      <c r="AU234" s="436"/>
      <c r="AV234" s="436"/>
      <c r="AW234" s="436"/>
      <c r="AX234" s="436"/>
      <c r="AY234" s="436"/>
      <c r="AZ234" s="436"/>
      <c r="BA234" s="436"/>
      <c r="BB234" s="436"/>
      <c r="BC234" s="436"/>
      <c r="BD234" s="436"/>
      <c r="BE234" s="436"/>
    </row>
    <row r="235" spans="1:57">
      <c r="A235" s="436"/>
      <c r="B235" s="436"/>
      <c r="C235" s="436"/>
      <c r="D235" s="436"/>
      <c r="E235" s="436"/>
      <c r="F235" s="436"/>
      <c r="G235" s="436"/>
      <c r="H235" s="436"/>
      <c r="I235" s="436"/>
      <c r="J235" s="436"/>
      <c r="K235" s="436"/>
      <c r="L235" s="436"/>
      <c r="M235" s="436"/>
      <c r="N235" s="436"/>
      <c r="O235" s="436"/>
      <c r="P235" s="436"/>
      <c r="Q235" s="436"/>
      <c r="R235" s="436"/>
      <c r="S235" s="436"/>
      <c r="T235" s="436"/>
      <c r="U235" s="436"/>
      <c r="V235" s="436"/>
      <c r="W235" s="436"/>
      <c r="X235" s="436"/>
      <c r="Y235" s="436"/>
      <c r="Z235" s="436"/>
      <c r="AA235" s="436"/>
      <c r="AB235" s="436"/>
      <c r="AC235" s="436"/>
      <c r="AD235" s="436"/>
      <c r="AE235" s="436"/>
      <c r="AF235" s="436"/>
      <c r="AG235" s="436"/>
      <c r="AH235" s="436"/>
      <c r="AI235" s="436"/>
      <c r="AJ235" s="436"/>
      <c r="AK235" s="436"/>
      <c r="AL235" s="436"/>
      <c r="AM235" s="436"/>
      <c r="AN235" s="436"/>
      <c r="AO235" s="436"/>
      <c r="AP235" s="436"/>
      <c r="AQ235" s="436"/>
      <c r="AR235" s="436"/>
      <c r="AS235" s="436"/>
      <c r="AT235" s="436"/>
      <c r="AU235" s="436"/>
      <c r="AV235" s="436"/>
      <c r="AW235" s="436"/>
      <c r="AX235" s="436"/>
      <c r="AY235" s="436"/>
      <c r="AZ235" s="436"/>
      <c r="BA235" s="436"/>
      <c r="BB235" s="436"/>
      <c r="BC235" s="436"/>
      <c r="BD235" s="436"/>
      <c r="BE235" s="436"/>
    </row>
    <row r="236" spans="1:57">
      <c r="A236" s="436"/>
      <c r="B236" s="436"/>
      <c r="C236" s="436"/>
      <c r="D236" s="436"/>
      <c r="E236" s="436"/>
      <c r="F236" s="436"/>
      <c r="G236" s="436"/>
      <c r="H236" s="436"/>
      <c r="I236" s="436"/>
      <c r="J236" s="436"/>
      <c r="K236" s="436"/>
      <c r="L236" s="436"/>
      <c r="M236" s="436"/>
      <c r="N236" s="436"/>
      <c r="O236" s="436"/>
      <c r="P236" s="436"/>
      <c r="Q236" s="436"/>
      <c r="R236" s="436"/>
      <c r="S236" s="436"/>
      <c r="T236" s="436"/>
      <c r="U236" s="436"/>
      <c r="V236" s="436"/>
      <c r="W236" s="436"/>
      <c r="X236" s="436"/>
      <c r="Y236" s="436"/>
      <c r="Z236" s="436"/>
      <c r="AA236" s="436"/>
      <c r="AB236" s="436"/>
      <c r="AC236" s="436"/>
      <c r="AD236" s="436"/>
      <c r="AE236" s="436"/>
      <c r="AF236" s="436"/>
      <c r="AG236" s="436"/>
      <c r="AH236" s="436"/>
      <c r="AI236" s="436"/>
      <c r="AJ236" s="436"/>
      <c r="AK236" s="436"/>
      <c r="AL236" s="436"/>
      <c r="AM236" s="436"/>
      <c r="AN236" s="436"/>
      <c r="AO236" s="436"/>
      <c r="AP236" s="436"/>
      <c r="AQ236" s="436"/>
      <c r="AR236" s="436"/>
      <c r="AS236" s="436"/>
      <c r="AT236" s="436"/>
      <c r="AU236" s="436"/>
      <c r="AV236" s="436"/>
      <c r="AW236" s="436"/>
      <c r="AX236" s="436"/>
      <c r="AY236" s="436"/>
      <c r="AZ236" s="436"/>
      <c r="BA236" s="436"/>
      <c r="BB236" s="436"/>
      <c r="BC236" s="436"/>
      <c r="BD236" s="436"/>
      <c r="BE236" s="436"/>
    </row>
    <row r="237" spans="1:57">
      <c r="A237" s="436"/>
      <c r="B237" s="436"/>
      <c r="C237" s="436"/>
      <c r="D237" s="436"/>
      <c r="E237" s="436"/>
      <c r="F237" s="436"/>
      <c r="G237" s="436"/>
      <c r="H237" s="436"/>
      <c r="I237" s="436"/>
      <c r="J237" s="436"/>
      <c r="K237" s="436"/>
      <c r="L237" s="436"/>
      <c r="M237" s="436"/>
      <c r="N237" s="436"/>
      <c r="O237" s="436"/>
      <c r="P237" s="436"/>
      <c r="Q237" s="436"/>
      <c r="R237" s="436"/>
      <c r="S237" s="436"/>
      <c r="T237" s="436"/>
      <c r="U237" s="436"/>
      <c r="V237" s="436"/>
      <c r="W237" s="436"/>
      <c r="X237" s="436"/>
      <c r="Y237" s="436"/>
      <c r="Z237" s="436"/>
      <c r="AA237" s="436"/>
      <c r="AB237" s="436"/>
      <c r="AC237" s="436"/>
      <c r="AD237" s="436"/>
      <c r="AE237" s="436"/>
      <c r="AF237" s="436"/>
      <c r="AG237" s="436"/>
      <c r="AH237" s="436"/>
      <c r="AI237" s="436"/>
      <c r="AJ237" s="436"/>
      <c r="AK237" s="436"/>
      <c r="AL237" s="436"/>
      <c r="AM237" s="436"/>
      <c r="AN237" s="436"/>
      <c r="AO237" s="436"/>
      <c r="AP237" s="436"/>
      <c r="AQ237" s="436"/>
      <c r="AR237" s="436"/>
      <c r="AS237" s="436"/>
      <c r="AT237" s="436"/>
      <c r="AU237" s="436"/>
      <c r="AV237" s="436"/>
      <c r="AW237" s="436"/>
      <c r="AX237" s="436"/>
      <c r="AY237" s="436"/>
      <c r="AZ237" s="436"/>
      <c r="BA237" s="436"/>
      <c r="BB237" s="436"/>
      <c r="BC237" s="436"/>
      <c r="BD237" s="436"/>
      <c r="BE237" s="436"/>
    </row>
    <row r="238" spans="1:57">
      <c r="A238" s="436"/>
      <c r="B238" s="436"/>
      <c r="C238" s="436"/>
      <c r="D238" s="436"/>
      <c r="E238" s="436"/>
      <c r="F238" s="436"/>
      <c r="G238" s="436"/>
      <c r="H238" s="436"/>
      <c r="I238" s="436"/>
      <c r="J238" s="436"/>
      <c r="K238" s="436"/>
      <c r="L238" s="436"/>
      <c r="M238" s="436"/>
      <c r="N238" s="436"/>
      <c r="O238" s="436"/>
      <c r="P238" s="436"/>
      <c r="Q238" s="436"/>
      <c r="R238" s="436"/>
      <c r="S238" s="436"/>
      <c r="T238" s="436"/>
      <c r="U238" s="436"/>
      <c r="V238" s="436"/>
      <c r="W238" s="436"/>
      <c r="X238" s="436"/>
      <c r="Y238" s="436"/>
      <c r="Z238" s="436"/>
      <c r="AA238" s="436"/>
      <c r="AB238" s="436"/>
      <c r="AC238" s="436"/>
      <c r="AD238" s="436"/>
      <c r="AE238" s="436"/>
      <c r="AF238" s="436"/>
      <c r="AG238" s="436"/>
      <c r="AH238" s="436"/>
      <c r="AI238" s="436"/>
      <c r="AJ238" s="436"/>
      <c r="AK238" s="436"/>
      <c r="AL238" s="436"/>
      <c r="AM238" s="436"/>
      <c r="AN238" s="436"/>
      <c r="AO238" s="436"/>
      <c r="AP238" s="436"/>
      <c r="AQ238" s="436"/>
      <c r="AR238" s="436"/>
      <c r="AS238" s="436"/>
      <c r="AT238" s="436"/>
      <c r="AU238" s="436"/>
      <c r="AV238" s="436"/>
      <c r="AW238" s="436"/>
      <c r="AX238" s="436"/>
      <c r="AY238" s="436"/>
      <c r="AZ238" s="436"/>
      <c r="BA238" s="436"/>
      <c r="BB238" s="436"/>
      <c r="BC238" s="436"/>
      <c r="BD238" s="436"/>
      <c r="BE238" s="436"/>
    </row>
    <row r="239" spans="1:57">
      <c r="A239" s="436"/>
      <c r="B239" s="436"/>
      <c r="C239" s="436"/>
      <c r="D239" s="436"/>
      <c r="E239" s="436"/>
      <c r="F239" s="436"/>
      <c r="G239" s="436"/>
      <c r="H239" s="436"/>
      <c r="I239" s="436"/>
      <c r="J239" s="436"/>
      <c r="K239" s="436"/>
      <c r="L239" s="436"/>
      <c r="M239" s="436"/>
      <c r="N239" s="436"/>
      <c r="O239" s="436"/>
      <c r="P239" s="436"/>
      <c r="Q239" s="436"/>
      <c r="R239" s="436"/>
      <c r="S239" s="436"/>
      <c r="T239" s="436"/>
      <c r="U239" s="436"/>
      <c r="V239" s="436"/>
      <c r="W239" s="436"/>
      <c r="X239" s="436"/>
      <c r="Y239" s="436"/>
      <c r="Z239" s="436"/>
      <c r="AA239" s="436"/>
      <c r="AB239" s="436"/>
      <c r="AC239" s="436"/>
      <c r="AD239" s="436"/>
      <c r="AE239" s="436"/>
      <c r="AF239" s="436"/>
      <c r="AG239" s="436"/>
      <c r="AH239" s="436"/>
      <c r="AI239" s="436"/>
      <c r="AJ239" s="436"/>
      <c r="AK239" s="436"/>
      <c r="AL239" s="436"/>
      <c r="AM239" s="436"/>
      <c r="AN239" s="436"/>
      <c r="AO239" s="436"/>
      <c r="AP239" s="436"/>
      <c r="AQ239" s="436"/>
      <c r="AR239" s="436"/>
      <c r="AS239" s="436"/>
      <c r="AT239" s="436"/>
      <c r="AU239" s="436"/>
      <c r="AV239" s="436"/>
      <c r="AW239" s="436"/>
      <c r="AX239" s="436"/>
      <c r="AY239" s="436"/>
      <c r="AZ239" s="436"/>
      <c r="BA239" s="436"/>
      <c r="BB239" s="436"/>
      <c r="BC239" s="436"/>
      <c r="BD239" s="436"/>
      <c r="BE239" s="436"/>
    </row>
    <row r="240" spans="1:57">
      <c r="A240" s="436"/>
      <c r="B240" s="436"/>
      <c r="C240" s="436"/>
      <c r="D240" s="436"/>
      <c r="E240" s="436"/>
      <c r="F240" s="436"/>
      <c r="G240" s="436"/>
      <c r="H240" s="436"/>
      <c r="I240" s="436"/>
      <c r="J240" s="436"/>
      <c r="K240" s="436"/>
      <c r="L240" s="436"/>
      <c r="M240" s="436"/>
      <c r="N240" s="436"/>
      <c r="O240" s="436"/>
      <c r="P240" s="436"/>
      <c r="Q240" s="436"/>
      <c r="R240" s="436"/>
      <c r="S240" s="436"/>
      <c r="T240" s="436"/>
      <c r="U240" s="436"/>
      <c r="V240" s="436"/>
      <c r="W240" s="436"/>
      <c r="X240" s="436"/>
      <c r="Y240" s="436"/>
      <c r="Z240" s="436"/>
      <c r="AA240" s="436"/>
      <c r="AB240" s="436"/>
      <c r="AC240" s="436"/>
      <c r="AD240" s="436"/>
      <c r="AE240" s="436"/>
      <c r="AF240" s="436"/>
      <c r="AG240" s="436"/>
      <c r="AH240" s="436"/>
      <c r="AI240" s="436"/>
      <c r="AJ240" s="436"/>
      <c r="AK240" s="436"/>
      <c r="AL240" s="436"/>
      <c r="AM240" s="436"/>
      <c r="AN240" s="436"/>
      <c r="AO240" s="436"/>
      <c r="AP240" s="436"/>
      <c r="AQ240" s="436"/>
      <c r="AR240" s="436"/>
      <c r="AS240" s="436"/>
      <c r="AT240" s="436"/>
      <c r="AU240" s="436"/>
      <c r="AV240" s="436"/>
      <c r="AW240" s="436"/>
      <c r="AX240" s="436"/>
      <c r="AY240" s="436"/>
      <c r="AZ240" s="436"/>
      <c r="BA240" s="436"/>
      <c r="BB240" s="436"/>
      <c r="BC240" s="436"/>
      <c r="BD240" s="436"/>
      <c r="BE240" s="436"/>
    </row>
    <row r="241" spans="1:57">
      <c r="A241" s="436"/>
      <c r="B241" s="436"/>
      <c r="C241" s="436"/>
      <c r="D241" s="436"/>
      <c r="E241" s="436"/>
      <c r="F241" s="436"/>
      <c r="G241" s="436"/>
      <c r="H241" s="436"/>
      <c r="I241" s="436"/>
      <c r="J241" s="436"/>
      <c r="K241" s="436"/>
      <c r="L241" s="436"/>
      <c r="M241" s="436"/>
      <c r="N241" s="436"/>
      <c r="O241" s="436"/>
      <c r="P241" s="436"/>
      <c r="Q241" s="436"/>
      <c r="R241" s="436"/>
      <c r="S241" s="436"/>
      <c r="T241" s="436"/>
      <c r="U241" s="436"/>
      <c r="V241" s="436"/>
      <c r="W241" s="436"/>
      <c r="X241" s="436"/>
      <c r="Y241" s="436"/>
      <c r="Z241" s="436"/>
      <c r="AA241" s="436"/>
      <c r="AB241" s="436"/>
      <c r="AC241" s="436"/>
      <c r="AD241" s="436"/>
      <c r="AE241" s="436"/>
      <c r="AF241" s="436"/>
      <c r="AG241" s="436"/>
      <c r="AH241" s="436"/>
      <c r="AI241" s="436"/>
      <c r="AJ241" s="436"/>
      <c r="AK241" s="436"/>
      <c r="AL241" s="436"/>
      <c r="AM241" s="436"/>
      <c r="AN241" s="436"/>
      <c r="AO241" s="436"/>
      <c r="AP241" s="436"/>
      <c r="AQ241" s="436"/>
      <c r="AR241" s="436"/>
      <c r="AS241" s="436"/>
      <c r="AT241" s="436"/>
      <c r="AU241" s="436"/>
      <c r="AV241" s="436"/>
      <c r="AW241" s="436"/>
      <c r="AX241" s="436"/>
      <c r="AY241" s="436"/>
      <c r="AZ241" s="436"/>
      <c r="BA241" s="436"/>
      <c r="BB241" s="436"/>
      <c r="BC241" s="436"/>
      <c r="BD241" s="436"/>
      <c r="BE241" s="436"/>
    </row>
    <row r="242" spans="1:57">
      <c r="A242" s="436"/>
      <c r="B242" s="436"/>
      <c r="C242" s="436"/>
      <c r="D242" s="436"/>
      <c r="E242" s="436"/>
      <c r="F242" s="436"/>
      <c r="G242" s="436"/>
      <c r="H242" s="436"/>
      <c r="I242" s="436"/>
      <c r="J242" s="436"/>
      <c r="K242" s="436"/>
      <c r="L242" s="436"/>
      <c r="M242" s="436"/>
      <c r="N242" s="436"/>
      <c r="O242" s="436"/>
      <c r="P242" s="436"/>
      <c r="Q242" s="436"/>
      <c r="R242" s="436"/>
      <c r="S242" s="436"/>
      <c r="T242" s="436"/>
      <c r="U242" s="436"/>
      <c r="V242" s="436"/>
      <c r="W242" s="436"/>
      <c r="X242" s="436"/>
      <c r="Y242" s="436"/>
      <c r="Z242" s="436"/>
      <c r="AA242" s="436"/>
      <c r="AB242" s="436"/>
      <c r="AC242" s="436"/>
      <c r="AD242" s="436"/>
      <c r="AE242" s="436"/>
      <c r="AF242" s="436"/>
      <c r="AG242" s="436"/>
      <c r="AH242" s="436"/>
      <c r="AI242" s="436"/>
      <c r="AJ242" s="436"/>
      <c r="AK242" s="436"/>
      <c r="AL242" s="436"/>
      <c r="AM242" s="436"/>
      <c r="AN242" s="436"/>
      <c r="AO242" s="436"/>
      <c r="AP242" s="436"/>
      <c r="AQ242" s="436"/>
      <c r="AR242" s="436"/>
      <c r="AS242" s="436"/>
      <c r="AT242" s="436"/>
      <c r="AU242" s="436"/>
      <c r="AV242" s="436"/>
      <c r="AW242" s="436"/>
      <c r="AX242" s="436"/>
      <c r="AY242" s="436"/>
      <c r="AZ242" s="436"/>
      <c r="BA242" s="436"/>
      <c r="BB242" s="436"/>
      <c r="BC242" s="436"/>
      <c r="BD242" s="436"/>
      <c r="BE242" s="436"/>
    </row>
    <row r="243" spans="1:57">
      <c r="A243" s="436"/>
      <c r="B243" s="436"/>
      <c r="C243" s="436"/>
      <c r="D243" s="436"/>
      <c r="E243" s="436"/>
      <c r="F243" s="436"/>
      <c r="G243" s="436"/>
      <c r="H243" s="436"/>
      <c r="I243" s="436"/>
      <c r="J243" s="436"/>
      <c r="K243" s="436"/>
      <c r="L243" s="436"/>
      <c r="M243" s="436"/>
      <c r="N243" s="436"/>
      <c r="O243" s="436"/>
      <c r="P243" s="436"/>
      <c r="Q243" s="436"/>
      <c r="R243" s="436"/>
      <c r="S243" s="436"/>
      <c r="T243" s="436"/>
      <c r="U243" s="436"/>
      <c r="V243" s="436"/>
      <c r="W243" s="436"/>
      <c r="X243" s="436"/>
      <c r="Y243" s="436"/>
      <c r="Z243" s="436"/>
      <c r="AA243" s="436"/>
      <c r="AB243" s="436"/>
      <c r="AC243" s="436"/>
      <c r="AD243" s="436"/>
      <c r="AE243" s="436"/>
      <c r="AF243" s="436"/>
      <c r="AG243" s="436"/>
      <c r="AH243" s="436"/>
      <c r="AI243" s="436"/>
      <c r="AJ243" s="436"/>
      <c r="AK243" s="436"/>
      <c r="AL243" s="436"/>
      <c r="AM243" s="436"/>
      <c r="AN243" s="436"/>
      <c r="AO243" s="436"/>
      <c r="AP243" s="436"/>
      <c r="AQ243" s="436"/>
      <c r="AR243" s="436"/>
      <c r="AS243" s="436"/>
      <c r="AT243" s="436"/>
      <c r="AU243" s="436"/>
      <c r="AV243" s="436"/>
      <c r="AW243" s="436"/>
      <c r="AX243" s="436"/>
      <c r="AY243" s="436"/>
      <c r="AZ243" s="436"/>
      <c r="BA243" s="436"/>
      <c r="BB243" s="436"/>
      <c r="BC243" s="436"/>
      <c r="BD243" s="436"/>
      <c r="BE243" s="436"/>
    </row>
    <row r="244" spans="1:57">
      <c r="A244" s="436"/>
      <c r="B244" s="436"/>
      <c r="C244" s="436"/>
      <c r="D244" s="436"/>
      <c r="E244" s="436"/>
      <c r="F244" s="436"/>
      <c r="G244" s="436"/>
      <c r="H244" s="436"/>
      <c r="I244" s="436"/>
      <c r="J244" s="436"/>
      <c r="K244" s="436"/>
      <c r="L244" s="436"/>
      <c r="M244" s="436"/>
      <c r="N244" s="436"/>
      <c r="O244" s="436"/>
      <c r="P244" s="436"/>
      <c r="Q244" s="436"/>
      <c r="R244" s="436"/>
      <c r="S244" s="436"/>
      <c r="T244" s="436"/>
      <c r="U244" s="436"/>
      <c r="V244" s="436"/>
      <c r="W244" s="436"/>
      <c r="X244" s="436"/>
      <c r="Y244" s="436"/>
      <c r="Z244" s="436"/>
      <c r="AA244" s="436"/>
      <c r="AB244" s="436"/>
      <c r="AC244" s="436"/>
      <c r="AD244" s="436"/>
      <c r="AE244" s="436"/>
      <c r="AF244" s="436"/>
      <c r="AG244" s="436"/>
      <c r="AH244" s="436"/>
      <c r="AI244" s="436"/>
      <c r="AJ244" s="436"/>
      <c r="AK244" s="436"/>
      <c r="AL244" s="436"/>
      <c r="AM244" s="436"/>
      <c r="AN244" s="436"/>
      <c r="AO244" s="436"/>
      <c r="AP244" s="436"/>
      <c r="AQ244" s="436"/>
      <c r="AR244" s="436"/>
      <c r="AS244" s="436"/>
      <c r="AT244" s="436"/>
      <c r="AU244" s="436"/>
      <c r="AV244" s="436"/>
      <c r="AW244" s="436"/>
      <c r="AX244" s="436"/>
      <c r="AY244" s="436"/>
      <c r="AZ244" s="436"/>
      <c r="BA244" s="436"/>
      <c r="BB244" s="436"/>
      <c r="BC244" s="436"/>
      <c r="BD244" s="436"/>
      <c r="BE244" s="436"/>
    </row>
    <row r="245" spans="1:57">
      <c r="A245" s="436"/>
      <c r="B245" s="436"/>
      <c r="C245" s="436"/>
      <c r="D245" s="436"/>
      <c r="E245" s="436"/>
      <c r="F245" s="436"/>
      <c r="G245" s="436"/>
      <c r="H245" s="436"/>
      <c r="I245" s="436"/>
      <c r="J245" s="436"/>
      <c r="K245" s="436"/>
      <c r="L245" s="436"/>
      <c r="M245" s="436"/>
      <c r="N245" s="436"/>
      <c r="O245" s="436"/>
      <c r="P245" s="436"/>
      <c r="Q245" s="436"/>
      <c r="R245" s="436"/>
      <c r="S245" s="436"/>
      <c r="T245" s="436"/>
      <c r="U245" s="436"/>
      <c r="V245" s="436"/>
      <c r="W245" s="436"/>
      <c r="X245" s="436"/>
      <c r="Y245" s="436"/>
      <c r="Z245" s="436"/>
      <c r="AA245" s="436"/>
      <c r="AB245" s="436"/>
      <c r="AC245" s="436"/>
      <c r="AD245" s="436"/>
      <c r="AE245" s="436"/>
      <c r="AF245" s="436"/>
      <c r="AG245" s="436"/>
      <c r="AH245" s="436"/>
      <c r="AI245" s="436"/>
      <c r="AJ245" s="436"/>
      <c r="AK245" s="436"/>
      <c r="AL245" s="436"/>
      <c r="AM245" s="436"/>
      <c r="AN245" s="436"/>
      <c r="AO245" s="436"/>
      <c r="AP245" s="436"/>
      <c r="AQ245" s="436"/>
      <c r="AR245" s="436"/>
      <c r="AS245" s="436"/>
      <c r="AT245" s="436"/>
      <c r="AU245" s="436"/>
      <c r="AV245" s="436"/>
      <c r="AW245" s="436"/>
      <c r="AX245" s="436"/>
      <c r="AY245" s="436"/>
      <c r="AZ245" s="436"/>
      <c r="BA245" s="436"/>
      <c r="BB245" s="436"/>
      <c r="BC245" s="436"/>
      <c r="BD245" s="436"/>
      <c r="BE245" s="436"/>
    </row>
    <row r="246" spans="1:57">
      <c r="A246" s="436"/>
      <c r="B246" s="436"/>
      <c r="C246" s="436"/>
      <c r="D246" s="436"/>
      <c r="E246" s="436"/>
      <c r="F246" s="436"/>
      <c r="G246" s="436"/>
      <c r="H246" s="436"/>
      <c r="I246" s="436"/>
      <c r="J246" s="436"/>
      <c r="K246" s="436"/>
      <c r="L246" s="436"/>
      <c r="M246" s="436"/>
      <c r="N246" s="436"/>
      <c r="O246" s="436"/>
      <c r="P246" s="436"/>
      <c r="Q246" s="436"/>
      <c r="R246" s="436"/>
      <c r="S246" s="436"/>
      <c r="T246" s="436"/>
      <c r="U246" s="436"/>
      <c r="V246" s="436"/>
      <c r="W246" s="436"/>
      <c r="X246" s="436"/>
      <c r="Y246" s="436"/>
      <c r="Z246" s="436"/>
      <c r="AA246" s="436"/>
      <c r="AB246" s="436"/>
      <c r="AC246" s="436"/>
      <c r="AD246" s="436"/>
      <c r="AE246" s="436"/>
      <c r="AF246" s="436"/>
      <c r="AG246" s="436"/>
      <c r="AH246" s="436"/>
      <c r="AI246" s="436"/>
      <c r="AJ246" s="436"/>
      <c r="AK246" s="436"/>
      <c r="AL246" s="436"/>
      <c r="AM246" s="436"/>
      <c r="AN246" s="436"/>
      <c r="AO246" s="436"/>
      <c r="AP246" s="436"/>
      <c r="AQ246" s="436"/>
      <c r="AR246" s="436"/>
      <c r="AS246" s="436"/>
      <c r="AT246" s="436"/>
      <c r="AU246" s="436"/>
      <c r="AV246" s="436"/>
      <c r="AW246" s="436"/>
      <c r="AX246" s="436"/>
      <c r="AY246" s="436"/>
      <c r="AZ246" s="436"/>
      <c r="BA246" s="436"/>
      <c r="BB246" s="436"/>
      <c r="BC246" s="436"/>
      <c r="BD246" s="436"/>
      <c r="BE246" s="436"/>
    </row>
    <row r="247" spans="1:57">
      <c r="A247" s="436"/>
      <c r="B247" s="436"/>
      <c r="C247" s="436"/>
      <c r="D247" s="436"/>
      <c r="E247" s="436"/>
      <c r="F247" s="436"/>
      <c r="G247" s="436"/>
      <c r="H247" s="436"/>
      <c r="I247" s="436"/>
      <c r="J247" s="436"/>
      <c r="K247" s="436"/>
      <c r="L247" s="436"/>
      <c r="M247" s="436"/>
      <c r="N247" s="436"/>
      <c r="O247" s="436"/>
      <c r="P247" s="436"/>
      <c r="Q247" s="436"/>
      <c r="R247" s="436"/>
      <c r="S247" s="436"/>
      <c r="T247" s="436"/>
      <c r="U247" s="436"/>
      <c r="V247" s="436"/>
      <c r="W247" s="436"/>
      <c r="X247" s="436"/>
      <c r="Y247" s="436"/>
      <c r="Z247" s="436"/>
      <c r="AA247" s="436"/>
      <c r="AB247" s="436"/>
      <c r="AC247" s="436"/>
      <c r="AD247" s="436"/>
      <c r="AE247" s="436"/>
      <c r="AF247" s="436"/>
      <c r="AG247" s="436"/>
      <c r="AH247" s="436"/>
      <c r="AI247" s="436"/>
      <c r="AJ247" s="436"/>
      <c r="AK247" s="436"/>
      <c r="AL247" s="436"/>
      <c r="AM247" s="436"/>
      <c r="AN247" s="436"/>
      <c r="AO247" s="436"/>
      <c r="AP247" s="436"/>
      <c r="AQ247" s="436"/>
      <c r="AR247" s="436"/>
      <c r="AS247" s="436"/>
      <c r="AT247" s="436"/>
      <c r="AU247" s="436"/>
      <c r="AV247" s="436"/>
      <c r="AW247" s="436"/>
      <c r="AX247" s="436"/>
      <c r="AY247" s="436"/>
      <c r="AZ247" s="436"/>
      <c r="BA247" s="436"/>
      <c r="BB247" s="436"/>
      <c r="BC247" s="436"/>
      <c r="BD247" s="436"/>
      <c r="BE247" s="436"/>
    </row>
    <row r="248" spans="1:57">
      <c r="A248" s="436"/>
      <c r="B248" s="436"/>
      <c r="C248" s="436"/>
      <c r="D248" s="436"/>
      <c r="E248" s="436"/>
      <c r="F248" s="436"/>
      <c r="G248" s="436"/>
      <c r="H248" s="436"/>
      <c r="I248" s="436"/>
      <c r="J248" s="436"/>
      <c r="K248" s="436"/>
      <c r="L248" s="436"/>
      <c r="M248" s="436"/>
      <c r="N248" s="436"/>
      <c r="O248" s="436"/>
      <c r="P248" s="436"/>
      <c r="Q248" s="436"/>
      <c r="R248" s="436"/>
      <c r="S248" s="436"/>
      <c r="T248" s="436"/>
      <c r="U248" s="436"/>
      <c r="V248" s="436"/>
      <c r="W248" s="436"/>
      <c r="X248" s="436"/>
      <c r="Y248" s="436"/>
      <c r="Z248" s="436"/>
      <c r="AA248" s="436"/>
      <c r="AB248" s="436"/>
      <c r="AC248" s="436"/>
      <c r="AD248" s="436"/>
      <c r="AE248" s="436"/>
      <c r="AF248" s="436"/>
      <c r="AG248" s="436"/>
      <c r="AH248" s="436"/>
      <c r="AI248" s="436"/>
      <c r="AJ248" s="436"/>
      <c r="AK248" s="436"/>
      <c r="AL248" s="436"/>
      <c r="AM248" s="436"/>
      <c r="AN248" s="436"/>
      <c r="AO248" s="436"/>
      <c r="AP248" s="436"/>
      <c r="AQ248" s="436"/>
      <c r="AR248" s="436"/>
      <c r="AS248" s="436"/>
      <c r="AT248" s="436"/>
      <c r="AU248" s="436"/>
      <c r="AV248" s="436"/>
      <c r="AW248" s="436"/>
      <c r="AX248" s="436"/>
      <c r="AY248" s="436"/>
      <c r="AZ248" s="436"/>
      <c r="BA248" s="436"/>
      <c r="BB248" s="436"/>
      <c r="BC248" s="436"/>
      <c r="BD248" s="436"/>
      <c r="BE248" s="436"/>
    </row>
    <row r="249" spans="1:57">
      <c r="A249" s="436"/>
      <c r="B249" s="436"/>
      <c r="C249" s="436"/>
      <c r="D249" s="436"/>
      <c r="E249" s="436"/>
      <c r="F249" s="436"/>
      <c r="G249" s="436"/>
      <c r="H249" s="436"/>
      <c r="I249" s="436"/>
      <c r="J249" s="436"/>
      <c r="K249" s="436"/>
      <c r="L249" s="436"/>
      <c r="M249" s="436"/>
      <c r="N249" s="436"/>
      <c r="O249" s="436"/>
      <c r="P249" s="436"/>
      <c r="Q249" s="436"/>
      <c r="R249" s="436"/>
      <c r="S249" s="436"/>
      <c r="T249" s="436"/>
      <c r="U249" s="436"/>
      <c r="V249" s="436"/>
      <c r="W249" s="436"/>
      <c r="X249" s="436"/>
      <c r="Y249" s="436"/>
      <c r="Z249" s="436"/>
      <c r="AA249" s="436"/>
      <c r="AB249" s="436"/>
      <c r="AC249" s="436"/>
      <c r="AD249" s="436"/>
      <c r="AE249" s="436"/>
      <c r="AF249" s="436"/>
      <c r="AG249" s="436"/>
      <c r="AH249" s="436"/>
      <c r="AI249" s="436"/>
      <c r="AJ249" s="436"/>
      <c r="AK249" s="436"/>
      <c r="AL249" s="436"/>
      <c r="AM249" s="436"/>
      <c r="AN249" s="436"/>
      <c r="AO249" s="436"/>
      <c r="AP249" s="436"/>
      <c r="AQ249" s="436"/>
      <c r="AR249" s="436"/>
      <c r="AS249" s="436"/>
      <c r="AT249" s="436"/>
      <c r="AU249" s="436"/>
      <c r="AV249" s="436"/>
      <c r="AW249" s="436"/>
      <c r="AX249" s="436"/>
      <c r="AY249" s="436"/>
      <c r="AZ249" s="436"/>
      <c r="BA249" s="436"/>
      <c r="BB249" s="436"/>
      <c r="BC249" s="436"/>
      <c r="BD249" s="436"/>
      <c r="BE249" s="436"/>
    </row>
    <row r="250" spans="1:57">
      <c r="A250" s="436"/>
      <c r="B250" s="436"/>
      <c r="C250" s="436"/>
      <c r="D250" s="436"/>
      <c r="E250" s="436"/>
      <c r="F250" s="436"/>
      <c r="G250" s="436"/>
      <c r="H250" s="436"/>
      <c r="I250" s="436"/>
      <c r="J250" s="436"/>
      <c r="K250" s="436"/>
      <c r="L250" s="436"/>
      <c r="M250" s="436"/>
      <c r="N250" s="436"/>
      <c r="O250" s="436"/>
      <c r="P250" s="436"/>
      <c r="Q250" s="436"/>
      <c r="R250" s="436"/>
      <c r="S250" s="436"/>
      <c r="T250" s="436"/>
      <c r="U250" s="436"/>
      <c r="V250" s="436"/>
      <c r="W250" s="436"/>
      <c r="X250" s="436"/>
      <c r="Y250" s="436"/>
      <c r="Z250" s="436"/>
      <c r="AA250" s="436"/>
      <c r="AB250" s="436"/>
      <c r="AC250" s="436"/>
      <c r="AD250" s="436"/>
      <c r="AE250" s="436"/>
      <c r="AF250" s="436"/>
      <c r="AG250" s="436"/>
      <c r="AH250" s="436"/>
      <c r="AI250" s="436"/>
      <c r="AJ250" s="436"/>
      <c r="AK250" s="436"/>
      <c r="AL250" s="436"/>
      <c r="AM250" s="436"/>
      <c r="AN250" s="436"/>
      <c r="AO250" s="436"/>
      <c r="AP250" s="436"/>
      <c r="AQ250" s="436"/>
      <c r="AR250" s="436"/>
      <c r="AS250" s="436"/>
      <c r="AT250" s="436"/>
      <c r="AU250" s="436"/>
      <c r="AV250" s="436"/>
      <c r="AW250" s="436"/>
      <c r="AX250" s="436"/>
      <c r="AY250" s="436"/>
      <c r="AZ250" s="436"/>
      <c r="BA250" s="436"/>
      <c r="BB250" s="436"/>
      <c r="BC250" s="436"/>
      <c r="BD250" s="436"/>
      <c r="BE250" s="436"/>
    </row>
    <row r="251" spans="1:57">
      <c r="A251" s="436"/>
      <c r="B251" s="436"/>
      <c r="C251" s="436"/>
      <c r="D251" s="436"/>
      <c r="E251" s="436"/>
      <c r="F251" s="436"/>
      <c r="G251" s="436"/>
      <c r="H251" s="436"/>
      <c r="I251" s="436"/>
      <c r="J251" s="436"/>
      <c r="K251" s="436"/>
      <c r="L251" s="436"/>
      <c r="M251" s="436"/>
      <c r="N251" s="436"/>
      <c r="O251" s="436"/>
      <c r="P251" s="436"/>
      <c r="Q251" s="436"/>
      <c r="R251" s="436"/>
      <c r="S251" s="436"/>
      <c r="T251" s="436"/>
      <c r="U251" s="436"/>
      <c r="V251" s="436"/>
      <c r="W251" s="436"/>
      <c r="X251" s="436"/>
      <c r="Y251" s="436"/>
      <c r="Z251" s="436"/>
      <c r="AA251" s="436"/>
      <c r="AB251" s="436"/>
      <c r="AC251" s="436"/>
      <c r="AD251" s="436"/>
      <c r="AE251" s="436"/>
      <c r="AF251" s="436"/>
      <c r="AG251" s="436"/>
      <c r="AH251" s="436"/>
      <c r="AI251" s="436"/>
      <c r="AJ251" s="436"/>
      <c r="AK251" s="436"/>
      <c r="AL251" s="436"/>
      <c r="AM251" s="436"/>
      <c r="AN251" s="436"/>
      <c r="AO251" s="436"/>
      <c r="AP251" s="436"/>
      <c r="AQ251" s="436"/>
      <c r="AR251" s="436"/>
      <c r="AS251" s="436"/>
      <c r="AT251" s="436"/>
      <c r="AU251" s="436"/>
      <c r="AV251" s="436"/>
      <c r="AW251" s="436"/>
      <c r="AX251" s="436"/>
      <c r="AY251" s="436"/>
      <c r="AZ251" s="436"/>
      <c r="BA251" s="436"/>
      <c r="BB251" s="436"/>
      <c r="BC251" s="436"/>
      <c r="BD251" s="436"/>
      <c r="BE251" s="436"/>
    </row>
    <row r="252" spans="1:57">
      <c r="A252" s="436"/>
      <c r="B252" s="436"/>
      <c r="C252" s="436"/>
      <c r="D252" s="436"/>
      <c r="E252" s="436"/>
      <c r="F252" s="436"/>
      <c r="G252" s="436"/>
      <c r="H252" s="436"/>
      <c r="I252" s="436"/>
      <c r="J252" s="436"/>
      <c r="K252" s="436"/>
      <c r="L252" s="436"/>
      <c r="M252" s="436"/>
      <c r="N252" s="436"/>
      <c r="O252" s="436"/>
      <c r="P252" s="436"/>
      <c r="Q252" s="436"/>
      <c r="R252" s="436"/>
      <c r="S252" s="436"/>
      <c r="T252" s="436"/>
      <c r="U252" s="436"/>
      <c r="V252" s="436"/>
      <c r="W252" s="436"/>
      <c r="X252" s="436"/>
      <c r="Y252" s="436"/>
      <c r="Z252" s="436"/>
      <c r="AA252" s="436"/>
      <c r="AB252" s="436"/>
      <c r="AC252" s="436"/>
      <c r="AD252" s="436"/>
      <c r="AE252" s="436"/>
      <c r="AF252" s="436"/>
      <c r="AG252" s="436"/>
      <c r="AH252" s="436"/>
      <c r="AI252" s="436"/>
      <c r="AJ252" s="436"/>
      <c r="AK252" s="436"/>
      <c r="AL252" s="436"/>
      <c r="AM252" s="436"/>
      <c r="AN252" s="436"/>
      <c r="AO252" s="436"/>
      <c r="AP252" s="436"/>
      <c r="AQ252" s="436"/>
      <c r="AR252" s="436"/>
      <c r="AS252" s="436"/>
      <c r="AT252" s="436"/>
      <c r="AU252" s="436"/>
      <c r="AV252" s="436"/>
      <c r="AW252" s="436"/>
      <c r="AX252" s="436"/>
      <c r="AY252" s="436"/>
      <c r="AZ252" s="436"/>
      <c r="BA252" s="436"/>
      <c r="BB252" s="436"/>
      <c r="BC252" s="436"/>
      <c r="BD252" s="436"/>
      <c r="BE252" s="436"/>
    </row>
    <row r="253" spans="1:57">
      <c r="A253" s="436"/>
      <c r="B253" s="436"/>
      <c r="C253" s="436"/>
      <c r="D253" s="436"/>
      <c r="E253" s="436"/>
      <c r="F253" s="436"/>
      <c r="G253" s="436"/>
      <c r="H253" s="436"/>
      <c r="I253" s="436"/>
      <c r="J253" s="436"/>
      <c r="K253" s="436"/>
      <c r="L253" s="436"/>
      <c r="M253" s="436"/>
      <c r="N253" s="436"/>
      <c r="O253" s="436"/>
      <c r="P253" s="436"/>
      <c r="Q253" s="436"/>
      <c r="R253" s="436"/>
      <c r="S253" s="436"/>
      <c r="T253" s="436"/>
      <c r="U253" s="436"/>
      <c r="V253" s="436"/>
      <c r="W253" s="436"/>
      <c r="X253" s="436"/>
      <c r="Y253" s="436"/>
      <c r="Z253" s="436"/>
      <c r="AA253" s="436"/>
      <c r="AB253" s="436"/>
      <c r="AC253" s="436"/>
      <c r="AD253" s="436"/>
      <c r="AE253" s="436"/>
      <c r="AF253" s="436"/>
      <c r="AG253" s="436"/>
      <c r="AH253" s="436"/>
      <c r="AI253" s="436"/>
      <c r="AJ253" s="436"/>
      <c r="AK253" s="436"/>
      <c r="AL253" s="436"/>
      <c r="AM253" s="436"/>
      <c r="AN253" s="436"/>
      <c r="AO253" s="436"/>
      <c r="AP253" s="436"/>
      <c r="AQ253" s="436"/>
      <c r="AR253" s="436"/>
      <c r="AS253" s="436"/>
      <c r="AT253" s="436"/>
      <c r="AU253" s="436"/>
      <c r="AV253" s="436"/>
      <c r="AW253" s="436"/>
      <c r="AX253" s="436"/>
      <c r="AY253" s="436"/>
      <c r="AZ253" s="436"/>
      <c r="BA253" s="436"/>
      <c r="BB253" s="436"/>
      <c r="BC253" s="436"/>
      <c r="BD253" s="436"/>
      <c r="BE253" s="436"/>
    </row>
    <row r="254" spans="1:57">
      <c r="A254" s="436"/>
      <c r="B254" s="436"/>
      <c r="C254" s="436"/>
      <c r="D254" s="436"/>
      <c r="E254" s="436"/>
      <c r="F254" s="436"/>
      <c r="G254" s="436"/>
      <c r="H254" s="436"/>
      <c r="I254" s="436"/>
      <c r="J254" s="436"/>
      <c r="K254" s="436"/>
      <c r="L254" s="436"/>
      <c r="M254" s="436"/>
      <c r="N254" s="436"/>
      <c r="O254" s="436"/>
      <c r="P254" s="436"/>
      <c r="Q254" s="436"/>
      <c r="R254" s="436"/>
      <c r="S254" s="436"/>
      <c r="T254" s="436"/>
      <c r="U254" s="436"/>
      <c r="V254" s="436"/>
      <c r="W254" s="436"/>
      <c r="X254" s="436"/>
      <c r="Y254" s="436"/>
      <c r="Z254" s="436"/>
      <c r="AA254" s="436"/>
      <c r="AB254" s="436"/>
      <c r="AC254" s="436"/>
      <c r="AD254" s="436"/>
      <c r="AE254" s="436"/>
      <c r="AF254" s="436"/>
      <c r="AG254" s="436"/>
      <c r="AH254" s="436"/>
      <c r="AI254" s="436"/>
      <c r="AJ254" s="436"/>
      <c r="AK254" s="436"/>
      <c r="AL254" s="436"/>
      <c r="AM254" s="436"/>
      <c r="AN254" s="436"/>
      <c r="AO254" s="436"/>
      <c r="AP254" s="436"/>
      <c r="AQ254" s="436"/>
      <c r="AR254" s="436"/>
      <c r="AS254" s="436"/>
      <c r="AT254" s="436"/>
      <c r="AU254" s="436"/>
      <c r="AV254" s="436"/>
      <c r="AW254" s="436"/>
      <c r="AX254" s="436"/>
      <c r="AY254" s="436"/>
      <c r="AZ254" s="436"/>
      <c r="BA254" s="436"/>
      <c r="BB254" s="436"/>
      <c r="BC254" s="436"/>
      <c r="BD254" s="436"/>
      <c r="BE254" s="436"/>
    </row>
    <row r="255" spans="1:57">
      <c r="A255" s="436"/>
      <c r="B255" s="436"/>
      <c r="C255" s="436"/>
      <c r="D255" s="436"/>
      <c r="E255" s="436"/>
      <c r="F255" s="436"/>
      <c r="G255" s="436"/>
      <c r="H255" s="436"/>
      <c r="I255" s="436"/>
      <c r="J255" s="436"/>
      <c r="K255" s="436"/>
      <c r="L255" s="436"/>
      <c r="M255" s="436"/>
      <c r="N255" s="436"/>
      <c r="O255" s="436"/>
      <c r="P255" s="436"/>
      <c r="Q255" s="436"/>
      <c r="R255" s="436"/>
      <c r="S255" s="436"/>
      <c r="T255" s="436"/>
      <c r="U255" s="436"/>
      <c r="V255" s="436"/>
      <c r="W255" s="436"/>
      <c r="X255" s="436"/>
      <c r="Y255" s="436"/>
      <c r="Z255" s="436"/>
      <c r="AA255" s="436"/>
      <c r="AB255" s="436"/>
      <c r="AC255" s="436"/>
      <c r="AD255" s="436"/>
      <c r="AE255" s="436"/>
      <c r="AF255" s="436"/>
      <c r="AG255" s="436"/>
      <c r="AH255" s="436"/>
      <c r="AI255" s="436"/>
      <c r="AJ255" s="436"/>
      <c r="AK255" s="436"/>
      <c r="AL255" s="436"/>
      <c r="AM255" s="436"/>
      <c r="AN255" s="436"/>
      <c r="AO255" s="436"/>
      <c r="AP255" s="436"/>
      <c r="AQ255" s="436"/>
      <c r="AR255" s="436"/>
      <c r="AS255" s="436"/>
      <c r="AT255" s="436"/>
      <c r="AU255" s="436"/>
      <c r="AV255" s="436"/>
      <c r="AW255" s="436"/>
      <c r="AX255" s="436"/>
      <c r="AY255" s="436"/>
      <c r="AZ255" s="436"/>
      <c r="BA255" s="436"/>
      <c r="BB255" s="436"/>
      <c r="BC255" s="436"/>
      <c r="BD255" s="436"/>
      <c r="BE255" s="436"/>
    </row>
    <row r="256" spans="1:57">
      <c r="A256" s="436"/>
      <c r="B256" s="436"/>
      <c r="C256" s="436"/>
      <c r="D256" s="436"/>
      <c r="E256" s="436"/>
      <c r="F256" s="436"/>
      <c r="G256" s="436"/>
      <c r="H256" s="436"/>
      <c r="I256" s="436"/>
      <c r="J256" s="436"/>
      <c r="K256" s="436"/>
      <c r="L256" s="436"/>
      <c r="M256" s="436"/>
      <c r="N256" s="436"/>
      <c r="O256" s="436"/>
      <c r="P256" s="436"/>
      <c r="Q256" s="436"/>
      <c r="R256" s="436"/>
      <c r="S256" s="436"/>
      <c r="T256" s="436"/>
      <c r="U256" s="436"/>
      <c r="V256" s="436"/>
      <c r="W256" s="436"/>
      <c r="X256" s="436"/>
      <c r="Y256" s="436"/>
      <c r="Z256" s="436"/>
      <c r="AA256" s="436"/>
      <c r="AB256" s="436"/>
      <c r="AC256" s="436"/>
      <c r="AD256" s="436"/>
      <c r="AE256" s="436"/>
      <c r="AF256" s="436"/>
      <c r="AG256" s="436"/>
      <c r="AH256" s="436"/>
      <c r="AI256" s="436"/>
      <c r="AJ256" s="436"/>
      <c r="AK256" s="436"/>
      <c r="AL256" s="436"/>
      <c r="AM256" s="436"/>
      <c r="AN256" s="436"/>
      <c r="AO256" s="436"/>
      <c r="AP256" s="436"/>
      <c r="AQ256" s="436"/>
      <c r="AR256" s="436"/>
      <c r="AS256" s="436"/>
      <c r="AT256" s="436"/>
      <c r="AU256" s="436"/>
      <c r="AV256" s="436"/>
      <c r="AW256" s="436"/>
      <c r="AX256" s="436"/>
      <c r="AY256" s="436"/>
      <c r="AZ256" s="436"/>
      <c r="BA256" s="436"/>
      <c r="BB256" s="436"/>
      <c r="BC256" s="436"/>
      <c r="BD256" s="436"/>
      <c r="BE256" s="436"/>
    </row>
    <row r="257" spans="1:57">
      <c r="A257" s="436"/>
      <c r="B257" s="436"/>
      <c r="C257" s="436"/>
      <c r="D257" s="436"/>
      <c r="E257" s="436"/>
      <c r="F257" s="436"/>
      <c r="G257" s="436"/>
      <c r="H257" s="436"/>
      <c r="I257" s="436"/>
      <c r="J257" s="436"/>
      <c r="K257" s="436"/>
      <c r="L257" s="436"/>
      <c r="M257" s="436"/>
      <c r="N257" s="436"/>
      <c r="O257" s="436"/>
      <c r="P257" s="436"/>
      <c r="Q257" s="436"/>
      <c r="R257" s="436"/>
      <c r="S257" s="436"/>
      <c r="T257" s="436"/>
      <c r="U257" s="436"/>
      <c r="V257" s="436"/>
      <c r="W257" s="436"/>
      <c r="X257" s="436"/>
      <c r="Y257" s="436"/>
      <c r="Z257" s="436"/>
      <c r="AA257" s="436"/>
      <c r="AB257" s="436"/>
      <c r="AC257" s="436"/>
      <c r="AD257" s="436"/>
      <c r="AE257" s="436"/>
      <c r="AF257" s="436"/>
      <c r="AG257" s="436"/>
      <c r="AH257" s="436"/>
      <c r="AI257" s="436"/>
      <c r="AJ257" s="436"/>
      <c r="AK257" s="436"/>
      <c r="AL257" s="436"/>
      <c r="AM257" s="436"/>
      <c r="AN257" s="436"/>
      <c r="AO257" s="436"/>
      <c r="AP257" s="436"/>
      <c r="AQ257" s="436"/>
      <c r="AR257" s="436"/>
      <c r="AS257" s="436"/>
      <c r="AT257" s="436"/>
      <c r="AU257" s="436"/>
      <c r="AV257" s="436"/>
      <c r="AW257" s="436"/>
      <c r="AX257" s="436"/>
      <c r="AY257" s="436"/>
      <c r="AZ257" s="436"/>
      <c r="BA257" s="436"/>
      <c r="BB257" s="436"/>
      <c r="BC257" s="436"/>
      <c r="BD257" s="436"/>
      <c r="BE257" s="436"/>
    </row>
    <row r="258" spans="1:57">
      <c r="A258" s="436"/>
      <c r="B258" s="436"/>
      <c r="C258" s="436"/>
      <c r="D258" s="436"/>
      <c r="E258" s="436"/>
      <c r="F258" s="436"/>
      <c r="G258" s="436"/>
      <c r="H258" s="436"/>
      <c r="I258" s="436"/>
      <c r="J258" s="436"/>
      <c r="K258" s="436"/>
      <c r="L258" s="436"/>
      <c r="M258" s="436"/>
      <c r="N258" s="436"/>
      <c r="O258" s="436"/>
      <c r="P258" s="436"/>
      <c r="Q258" s="436"/>
      <c r="R258" s="436"/>
      <c r="S258" s="436"/>
      <c r="T258" s="436"/>
      <c r="U258" s="436"/>
      <c r="V258" s="436"/>
      <c r="W258" s="436"/>
      <c r="X258" s="436"/>
      <c r="Y258" s="436"/>
      <c r="Z258" s="436"/>
      <c r="AA258" s="436"/>
      <c r="AB258" s="436"/>
      <c r="AC258" s="436"/>
      <c r="AD258" s="436"/>
      <c r="AE258" s="436"/>
      <c r="AF258" s="436"/>
      <c r="AG258" s="436"/>
      <c r="AH258" s="436"/>
      <c r="AI258" s="436"/>
      <c r="AJ258" s="436"/>
      <c r="AK258" s="436"/>
      <c r="AL258" s="436"/>
      <c r="AM258" s="436"/>
      <c r="AN258" s="436"/>
      <c r="AO258" s="436"/>
      <c r="AP258" s="436"/>
      <c r="AQ258" s="436"/>
      <c r="AR258" s="436"/>
      <c r="AS258" s="436"/>
      <c r="AT258" s="436"/>
      <c r="AU258" s="436"/>
      <c r="AV258" s="436"/>
      <c r="AW258" s="436"/>
      <c r="AX258" s="436"/>
      <c r="AY258" s="436"/>
      <c r="AZ258" s="436"/>
      <c r="BA258" s="436"/>
      <c r="BB258" s="436"/>
      <c r="BC258" s="436"/>
      <c r="BD258" s="436"/>
      <c r="BE258" s="436"/>
    </row>
    <row r="259" spans="1:57">
      <c r="A259" s="436"/>
      <c r="B259" s="436"/>
      <c r="C259" s="436"/>
      <c r="D259" s="436"/>
      <c r="E259" s="436"/>
      <c r="F259" s="436"/>
      <c r="G259" s="436"/>
      <c r="H259" s="436"/>
      <c r="I259" s="436"/>
      <c r="J259" s="436"/>
      <c r="K259" s="436"/>
      <c r="L259" s="436"/>
      <c r="M259" s="436"/>
      <c r="N259" s="436"/>
      <c r="O259" s="436"/>
      <c r="P259" s="436"/>
      <c r="Q259" s="436"/>
      <c r="R259" s="436"/>
      <c r="S259" s="436"/>
      <c r="T259" s="436"/>
      <c r="U259" s="436"/>
      <c r="V259" s="436"/>
      <c r="W259" s="436"/>
      <c r="X259" s="436"/>
      <c r="Y259" s="436"/>
      <c r="Z259" s="436"/>
      <c r="AA259" s="436"/>
      <c r="AB259" s="436"/>
      <c r="AC259" s="436"/>
      <c r="AD259" s="436"/>
      <c r="AE259" s="436"/>
      <c r="AF259" s="436"/>
      <c r="AG259" s="436"/>
      <c r="AH259" s="436"/>
      <c r="AI259" s="436"/>
      <c r="AJ259" s="436"/>
      <c r="AK259" s="436"/>
      <c r="AL259" s="436"/>
      <c r="AM259" s="436"/>
      <c r="AN259" s="436"/>
      <c r="AO259" s="436"/>
      <c r="AP259" s="436"/>
      <c r="AQ259" s="436"/>
      <c r="AR259" s="436"/>
      <c r="AS259" s="436"/>
      <c r="AT259" s="436"/>
      <c r="AU259" s="436"/>
      <c r="AV259" s="436"/>
      <c r="AW259" s="436"/>
      <c r="AX259" s="436"/>
      <c r="AY259" s="436"/>
      <c r="AZ259" s="436"/>
      <c r="BA259" s="436"/>
      <c r="BB259" s="436"/>
      <c r="BC259" s="436"/>
      <c r="BD259" s="436"/>
      <c r="BE259" s="436"/>
    </row>
    <row r="260" spans="1:57">
      <c r="A260" s="436"/>
      <c r="B260" s="436"/>
      <c r="C260" s="436"/>
      <c r="D260" s="436"/>
      <c r="E260" s="436"/>
      <c r="F260" s="436"/>
      <c r="G260" s="436"/>
      <c r="H260" s="436"/>
      <c r="I260" s="436"/>
      <c r="J260" s="436"/>
      <c r="K260" s="436"/>
      <c r="L260" s="436"/>
      <c r="M260" s="436"/>
      <c r="N260" s="436"/>
      <c r="O260" s="436"/>
      <c r="P260" s="436"/>
      <c r="Q260" s="436"/>
      <c r="R260" s="436"/>
      <c r="S260" s="436"/>
      <c r="T260" s="436"/>
      <c r="U260" s="436"/>
      <c r="V260" s="436"/>
      <c r="W260" s="436"/>
      <c r="X260" s="436"/>
      <c r="Y260" s="436"/>
      <c r="Z260" s="436"/>
      <c r="AA260" s="436"/>
      <c r="AB260" s="436"/>
      <c r="AC260" s="436"/>
      <c r="AD260" s="436"/>
      <c r="AE260" s="436"/>
      <c r="AF260" s="436"/>
      <c r="AG260" s="436"/>
      <c r="AH260" s="436"/>
      <c r="AI260" s="436"/>
      <c r="AJ260" s="436"/>
      <c r="AK260" s="436"/>
      <c r="AL260" s="436"/>
      <c r="AM260" s="436"/>
      <c r="AN260" s="436"/>
      <c r="AO260" s="436"/>
      <c r="AP260" s="436"/>
      <c r="AQ260" s="436"/>
      <c r="AR260" s="436"/>
      <c r="AS260" s="436"/>
      <c r="AT260" s="436"/>
      <c r="AU260" s="436"/>
      <c r="AV260" s="436"/>
      <c r="AW260" s="436"/>
      <c r="AX260" s="436"/>
      <c r="AY260" s="436"/>
      <c r="AZ260" s="436"/>
      <c r="BA260" s="436"/>
      <c r="BB260" s="436"/>
      <c r="BC260" s="436"/>
      <c r="BD260" s="436"/>
      <c r="BE260" s="436"/>
    </row>
    <row r="261" spans="1:57">
      <c r="A261" s="436"/>
      <c r="B261" s="436"/>
      <c r="C261" s="436"/>
      <c r="D261" s="436"/>
      <c r="E261" s="436"/>
      <c r="F261" s="436"/>
      <c r="G261" s="436"/>
      <c r="H261" s="436"/>
      <c r="I261" s="436"/>
      <c r="J261" s="436"/>
      <c r="K261" s="436"/>
      <c r="L261" s="436"/>
      <c r="M261" s="436"/>
      <c r="N261" s="436"/>
      <c r="O261" s="436"/>
      <c r="P261" s="436"/>
      <c r="Q261" s="436"/>
      <c r="R261" s="436"/>
      <c r="S261" s="436"/>
      <c r="T261" s="436"/>
      <c r="U261" s="436"/>
      <c r="V261" s="436"/>
      <c r="W261" s="436"/>
      <c r="X261" s="436"/>
      <c r="Y261" s="436"/>
      <c r="Z261" s="436"/>
      <c r="AA261" s="436"/>
      <c r="AB261" s="436"/>
      <c r="AC261" s="436"/>
      <c r="AD261" s="436"/>
      <c r="AE261" s="436"/>
      <c r="AF261" s="436"/>
      <c r="AG261" s="436"/>
      <c r="AH261" s="436"/>
      <c r="AI261" s="436"/>
      <c r="AJ261" s="436"/>
      <c r="AK261" s="436"/>
      <c r="AL261" s="436"/>
      <c r="AM261" s="436"/>
      <c r="AN261" s="436"/>
      <c r="AO261" s="436"/>
      <c r="AP261" s="436"/>
      <c r="AQ261" s="436"/>
      <c r="AR261" s="436"/>
      <c r="AS261" s="436"/>
      <c r="AT261" s="436"/>
      <c r="AU261" s="436"/>
      <c r="AV261" s="436"/>
      <c r="AW261" s="436"/>
      <c r="AX261" s="436"/>
      <c r="AY261" s="436"/>
      <c r="AZ261" s="436"/>
      <c r="BA261" s="436"/>
      <c r="BB261" s="436"/>
      <c r="BC261" s="436"/>
      <c r="BD261" s="436"/>
      <c r="BE261" s="436"/>
    </row>
    <row r="262" spans="1:57">
      <c r="A262" s="436"/>
      <c r="B262" s="436"/>
      <c r="C262" s="436"/>
      <c r="D262" s="436"/>
      <c r="E262" s="436"/>
      <c r="F262" s="436"/>
      <c r="G262" s="436"/>
      <c r="H262" s="436"/>
      <c r="I262" s="436"/>
      <c r="J262" s="436"/>
      <c r="K262" s="436"/>
      <c r="L262" s="436"/>
      <c r="M262" s="436"/>
      <c r="N262" s="436"/>
      <c r="O262" s="436"/>
      <c r="P262" s="436"/>
      <c r="Q262" s="436"/>
      <c r="R262" s="436"/>
      <c r="S262" s="436"/>
      <c r="T262" s="436"/>
      <c r="U262" s="436"/>
      <c r="V262" s="436"/>
      <c r="W262" s="436"/>
      <c r="X262" s="436"/>
      <c r="Y262" s="436"/>
      <c r="Z262" s="436"/>
      <c r="AA262" s="436"/>
      <c r="AB262" s="436"/>
      <c r="AC262" s="436"/>
      <c r="AD262" s="436"/>
      <c r="AE262" s="436"/>
      <c r="AF262" s="436"/>
      <c r="AG262" s="436"/>
      <c r="AH262" s="436"/>
      <c r="AI262" s="436"/>
      <c r="AJ262" s="436"/>
      <c r="AK262" s="436"/>
      <c r="AL262" s="436"/>
      <c r="AM262" s="436"/>
      <c r="AN262" s="436"/>
      <c r="AO262" s="436"/>
      <c r="AP262" s="436"/>
      <c r="AQ262" s="436"/>
      <c r="AR262" s="436"/>
      <c r="AS262" s="436"/>
      <c r="AT262" s="436"/>
      <c r="AU262" s="436"/>
      <c r="AV262" s="436"/>
      <c r="AW262" s="436"/>
      <c r="AX262" s="436"/>
      <c r="AY262" s="436"/>
      <c r="AZ262" s="436"/>
      <c r="BA262" s="436"/>
      <c r="BB262" s="436"/>
      <c r="BC262" s="436"/>
      <c r="BD262" s="436"/>
      <c r="BE262" s="436"/>
    </row>
    <row r="263" spans="1:57">
      <c r="A263" s="436"/>
      <c r="B263" s="436"/>
      <c r="C263" s="436"/>
      <c r="D263" s="436"/>
      <c r="E263" s="436"/>
      <c r="F263" s="436"/>
      <c r="G263" s="436"/>
      <c r="H263" s="436"/>
      <c r="I263" s="436"/>
      <c r="J263" s="436"/>
      <c r="K263" s="436"/>
      <c r="L263" s="436"/>
      <c r="M263" s="436"/>
      <c r="N263" s="436"/>
      <c r="O263" s="436"/>
      <c r="P263" s="436"/>
      <c r="Q263" s="436"/>
      <c r="R263" s="436"/>
      <c r="S263" s="436"/>
      <c r="T263" s="436"/>
      <c r="U263" s="436"/>
      <c r="V263" s="436"/>
      <c r="W263" s="436"/>
      <c r="X263" s="436"/>
      <c r="Y263" s="436"/>
      <c r="Z263" s="436"/>
      <c r="AA263" s="436"/>
      <c r="AB263" s="436"/>
      <c r="AC263" s="436"/>
      <c r="AD263" s="436"/>
      <c r="AE263" s="436"/>
      <c r="AF263" s="436"/>
      <c r="AG263" s="436"/>
      <c r="AH263" s="436"/>
      <c r="AI263" s="436"/>
      <c r="AJ263" s="436"/>
      <c r="AK263" s="436"/>
      <c r="AL263" s="436"/>
      <c r="AM263" s="436"/>
      <c r="AN263" s="436"/>
      <c r="AO263" s="436"/>
      <c r="AP263" s="436"/>
      <c r="AQ263" s="436"/>
      <c r="AR263" s="436"/>
      <c r="AS263" s="436"/>
      <c r="AT263" s="436"/>
      <c r="AU263" s="436"/>
      <c r="AV263" s="436"/>
      <c r="AW263" s="436"/>
      <c r="AX263" s="436"/>
      <c r="AY263" s="436"/>
      <c r="AZ263" s="436"/>
      <c r="BA263" s="436"/>
      <c r="BB263" s="436"/>
      <c r="BC263" s="436"/>
      <c r="BD263" s="436"/>
      <c r="BE263" s="436"/>
    </row>
    <row r="264" spans="1:57">
      <c r="A264" s="436"/>
      <c r="B264" s="436"/>
      <c r="C264" s="436"/>
      <c r="D264" s="436"/>
      <c r="E264" s="436"/>
      <c r="F264" s="436"/>
      <c r="G264" s="436"/>
      <c r="H264" s="436"/>
      <c r="I264" s="436"/>
      <c r="J264" s="436"/>
      <c r="K264" s="436"/>
      <c r="L264" s="436"/>
      <c r="M264" s="436"/>
      <c r="N264" s="436"/>
      <c r="O264" s="436"/>
      <c r="P264" s="436"/>
      <c r="Q264" s="436"/>
      <c r="R264" s="436"/>
      <c r="S264" s="436"/>
      <c r="T264" s="436"/>
      <c r="U264" s="436"/>
      <c r="V264" s="436"/>
      <c r="W264" s="436"/>
      <c r="X264" s="436"/>
      <c r="Y264" s="436"/>
      <c r="Z264" s="436"/>
      <c r="AA264" s="436"/>
      <c r="AB264" s="436"/>
      <c r="AC264" s="436"/>
      <c r="AD264" s="436"/>
      <c r="AE264" s="436"/>
      <c r="AF264" s="436"/>
      <c r="AG264" s="436"/>
      <c r="AH264" s="436"/>
      <c r="AI264" s="436"/>
      <c r="AJ264" s="436"/>
      <c r="AK264" s="436"/>
      <c r="AL264" s="436"/>
      <c r="AM264" s="436"/>
      <c r="AN264" s="436"/>
      <c r="AO264" s="436"/>
      <c r="AP264" s="436"/>
      <c r="AQ264" s="436"/>
      <c r="AR264" s="436"/>
      <c r="AS264" s="436"/>
      <c r="AT264" s="436"/>
      <c r="AU264" s="436"/>
      <c r="AV264" s="436"/>
      <c r="AW264" s="436"/>
      <c r="AX264" s="436"/>
      <c r="AY264" s="436"/>
      <c r="AZ264" s="436"/>
      <c r="BA264" s="436"/>
      <c r="BB264" s="436"/>
      <c r="BC264" s="436"/>
      <c r="BD264" s="436"/>
      <c r="BE264" s="436"/>
    </row>
    <row r="265" spans="1:57">
      <c r="A265" s="436"/>
      <c r="B265" s="436"/>
      <c r="C265" s="436"/>
      <c r="D265" s="436"/>
      <c r="E265" s="436"/>
      <c r="F265" s="436"/>
      <c r="G265" s="436"/>
      <c r="H265" s="436"/>
      <c r="I265" s="436"/>
      <c r="J265" s="436"/>
      <c r="K265" s="436"/>
      <c r="L265" s="436"/>
      <c r="M265" s="436"/>
      <c r="N265" s="436"/>
      <c r="O265" s="436"/>
      <c r="P265" s="436"/>
      <c r="Q265" s="436"/>
      <c r="R265" s="436"/>
      <c r="S265" s="436"/>
      <c r="T265" s="436"/>
      <c r="U265" s="436"/>
      <c r="V265" s="436"/>
      <c r="W265" s="436"/>
      <c r="X265" s="436"/>
      <c r="Y265" s="436"/>
      <c r="Z265" s="436"/>
      <c r="AA265" s="436"/>
      <c r="AB265" s="436"/>
      <c r="AC265" s="436"/>
      <c r="AD265" s="436"/>
      <c r="AE265" s="436"/>
      <c r="AF265" s="436"/>
      <c r="AG265" s="436"/>
      <c r="AH265" s="436"/>
      <c r="AI265" s="436"/>
      <c r="AJ265" s="436"/>
      <c r="AK265" s="436"/>
      <c r="AL265" s="436"/>
      <c r="AM265" s="436"/>
      <c r="AN265" s="436"/>
      <c r="AO265" s="436"/>
      <c r="AP265" s="436"/>
      <c r="AQ265" s="436"/>
      <c r="AR265" s="436"/>
      <c r="AS265" s="436"/>
      <c r="AT265" s="436"/>
      <c r="AU265" s="436"/>
      <c r="AV265" s="436"/>
      <c r="AW265" s="436"/>
      <c r="AX265" s="436"/>
      <c r="AY265" s="436"/>
      <c r="AZ265" s="436"/>
      <c r="BA265" s="436"/>
      <c r="BB265" s="436"/>
      <c r="BC265" s="436"/>
      <c r="BD265" s="436"/>
      <c r="BE265" s="436"/>
    </row>
    <row r="266" spans="1:57">
      <c r="A266" s="436"/>
      <c r="B266" s="436"/>
      <c r="C266" s="436"/>
      <c r="D266" s="436"/>
      <c r="E266" s="436"/>
      <c r="F266" s="436"/>
      <c r="G266" s="436"/>
      <c r="H266" s="436"/>
      <c r="I266" s="436"/>
      <c r="J266" s="436"/>
      <c r="K266" s="436"/>
      <c r="L266" s="436"/>
      <c r="M266" s="436"/>
      <c r="N266" s="436"/>
      <c r="O266" s="436"/>
      <c r="P266" s="436"/>
      <c r="Q266" s="436"/>
      <c r="R266" s="436"/>
      <c r="S266" s="436"/>
      <c r="T266" s="436"/>
      <c r="U266" s="436"/>
      <c r="V266" s="436"/>
      <c r="W266" s="436"/>
      <c r="X266" s="436"/>
      <c r="Y266" s="436"/>
      <c r="Z266" s="436"/>
      <c r="AA266" s="436"/>
      <c r="AB266" s="436"/>
      <c r="AC266" s="436"/>
      <c r="AD266" s="436"/>
      <c r="AE266" s="436"/>
      <c r="AF266" s="436"/>
      <c r="AG266" s="436"/>
      <c r="AH266" s="436"/>
      <c r="AI266" s="436"/>
      <c r="AJ266" s="436"/>
      <c r="AK266" s="436"/>
      <c r="AL266" s="436"/>
      <c r="AM266" s="436"/>
      <c r="AN266" s="436"/>
      <c r="AO266" s="436"/>
      <c r="AP266" s="436"/>
      <c r="AQ266" s="436"/>
      <c r="AR266" s="436"/>
      <c r="AS266" s="436"/>
      <c r="AT266" s="436"/>
      <c r="AU266" s="436"/>
      <c r="AV266" s="436"/>
      <c r="AW266" s="436"/>
      <c r="AX266" s="436"/>
      <c r="AY266" s="436"/>
      <c r="AZ266" s="436"/>
      <c r="BA266" s="436"/>
      <c r="BB266" s="436"/>
      <c r="BC266" s="436"/>
      <c r="BD266" s="436"/>
      <c r="BE266" s="436"/>
    </row>
    <row r="267" spans="1:57">
      <c r="A267" s="436"/>
      <c r="B267" s="436"/>
      <c r="C267" s="436"/>
      <c r="D267" s="436"/>
      <c r="E267" s="436"/>
      <c r="F267" s="436"/>
      <c r="G267" s="436"/>
      <c r="H267" s="436"/>
      <c r="I267" s="436"/>
      <c r="J267" s="436"/>
      <c r="K267" s="436"/>
      <c r="L267" s="436"/>
      <c r="M267" s="436"/>
      <c r="N267" s="436"/>
      <c r="O267" s="436"/>
      <c r="P267" s="436"/>
      <c r="Q267" s="436"/>
      <c r="R267" s="436"/>
      <c r="S267" s="436"/>
      <c r="T267" s="436"/>
      <c r="U267" s="436"/>
      <c r="V267" s="436"/>
      <c r="W267" s="436"/>
      <c r="X267" s="436"/>
      <c r="Y267" s="436"/>
      <c r="Z267" s="436"/>
      <c r="AA267" s="436"/>
      <c r="AB267" s="436"/>
      <c r="AC267" s="436"/>
      <c r="AD267" s="436"/>
      <c r="AE267" s="436"/>
      <c r="AF267" s="436"/>
      <c r="AG267" s="436"/>
      <c r="AH267" s="436"/>
      <c r="AI267" s="436"/>
      <c r="AJ267" s="436"/>
      <c r="AK267" s="436"/>
      <c r="AL267" s="436"/>
      <c r="AM267" s="436"/>
      <c r="AN267" s="436"/>
      <c r="AO267" s="436"/>
      <c r="AP267" s="436"/>
      <c r="AQ267" s="436"/>
      <c r="AR267" s="436"/>
      <c r="AS267" s="436"/>
      <c r="AT267" s="436"/>
      <c r="AU267" s="436"/>
      <c r="AV267" s="436"/>
      <c r="AW267" s="436"/>
      <c r="AX267" s="436"/>
      <c r="AY267" s="436"/>
      <c r="AZ267" s="436"/>
      <c r="BA267" s="436"/>
      <c r="BB267" s="436"/>
      <c r="BC267" s="436"/>
      <c r="BD267" s="436"/>
      <c r="BE267" s="436"/>
    </row>
    <row r="268" spans="1:57">
      <c r="A268" s="436"/>
      <c r="B268" s="436"/>
      <c r="C268" s="436"/>
      <c r="D268" s="436"/>
      <c r="E268" s="436"/>
      <c r="F268" s="436"/>
      <c r="G268" s="436"/>
      <c r="H268" s="436"/>
      <c r="I268" s="436"/>
      <c r="J268" s="436"/>
      <c r="K268" s="436"/>
      <c r="L268" s="436"/>
      <c r="M268" s="436"/>
      <c r="N268" s="436"/>
      <c r="O268" s="436"/>
      <c r="P268" s="436"/>
      <c r="Q268" s="436"/>
      <c r="R268" s="436"/>
      <c r="S268" s="436"/>
      <c r="T268" s="436"/>
      <c r="U268" s="436"/>
      <c r="V268" s="436"/>
      <c r="W268" s="436"/>
      <c r="X268" s="436"/>
      <c r="Y268" s="436"/>
      <c r="Z268" s="436"/>
      <c r="AA268" s="436"/>
      <c r="AB268" s="436"/>
      <c r="AC268" s="436"/>
      <c r="AD268" s="436"/>
      <c r="AE268" s="436"/>
      <c r="AF268" s="436"/>
      <c r="AG268" s="436"/>
      <c r="AH268" s="436"/>
      <c r="AI268" s="436"/>
      <c r="AJ268" s="436"/>
      <c r="AK268" s="436"/>
      <c r="AL268" s="436"/>
      <c r="AM268" s="436"/>
      <c r="AN268" s="436"/>
      <c r="AO268" s="436"/>
      <c r="AP268" s="436"/>
      <c r="AQ268" s="436"/>
      <c r="AR268" s="436"/>
      <c r="AS268" s="436"/>
      <c r="AT268" s="436"/>
      <c r="AU268" s="436"/>
      <c r="AV268" s="436"/>
      <c r="AW268" s="436"/>
      <c r="AX268" s="436"/>
      <c r="AY268" s="436"/>
      <c r="AZ268" s="436"/>
      <c r="BA268" s="436"/>
      <c r="BB268" s="436"/>
      <c r="BC268" s="436"/>
      <c r="BD268" s="436"/>
      <c r="BE268" s="436"/>
    </row>
    <row r="269" spans="1:57">
      <c r="A269" s="436"/>
      <c r="B269" s="436"/>
      <c r="C269" s="436"/>
      <c r="D269" s="436"/>
      <c r="E269" s="436"/>
      <c r="F269" s="436"/>
      <c r="G269" s="436"/>
      <c r="H269" s="436"/>
      <c r="I269" s="436"/>
      <c r="J269" s="436"/>
      <c r="K269" s="436"/>
      <c r="L269" s="436"/>
      <c r="M269" s="436"/>
      <c r="N269" s="436"/>
      <c r="O269" s="436"/>
      <c r="P269" s="436"/>
      <c r="Q269" s="436"/>
      <c r="R269" s="436"/>
      <c r="S269" s="436"/>
      <c r="T269" s="436"/>
      <c r="U269" s="436"/>
      <c r="V269" s="436"/>
      <c r="W269" s="436"/>
      <c r="X269" s="436"/>
      <c r="Y269" s="436"/>
      <c r="Z269" s="436"/>
      <c r="AA269" s="436"/>
      <c r="AB269" s="436"/>
      <c r="AC269" s="436"/>
      <c r="AD269" s="436"/>
      <c r="AE269" s="436"/>
      <c r="AF269" s="436"/>
      <c r="AG269" s="436"/>
      <c r="AH269" s="436"/>
      <c r="AI269" s="436"/>
      <c r="AJ269" s="436"/>
      <c r="AK269" s="436"/>
      <c r="AL269" s="436"/>
      <c r="AM269" s="436"/>
      <c r="AN269" s="436"/>
      <c r="AO269" s="436"/>
      <c r="AP269" s="436"/>
      <c r="AQ269" s="436"/>
      <c r="AR269" s="436"/>
      <c r="AS269" s="436"/>
      <c r="AT269" s="436"/>
      <c r="AU269" s="436"/>
      <c r="AV269" s="436"/>
      <c r="AW269" s="436"/>
      <c r="AX269" s="436"/>
      <c r="AY269" s="436"/>
      <c r="AZ269" s="436"/>
      <c r="BA269" s="436"/>
      <c r="BB269" s="436"/>
      <c r="BC269" s="436"/>
      <c r="BD269" s="436"/>
      <c r="BE269" s="436"/>
    </row>
    <row r="270" spans="1:57">
      <c r="A270" s="436"/>
      <c r="B270" s="436"/>
      <c r="C270" s="436"/>
      <c r="D270" s="436"/>
      <c r="E270" s="436"/>
      <c r="F270" s="436"/>
      <c r="G270" s="436"/>
      <c r="H270" s="436"/>
      <c r="I270" s="436"/>
      <c r="J270" s="436"/>
      <c r="K270" s="436"/>
      <c r="L270" s="436"/>
      <c r="M270" s="436"/>
      <c r="N270" s="436"/>
      <c r="O270" s="436"/>
      <c r="P270" s="436"/>
      <c r="Q270" s="436"/>
      <c r="R270" s="436"/>
      <c r="S270" s="436"/>
      <c r="T270" s="436"/>
      <c r="U270" s="436"/>
      <c r="V270" s="436"/>
      <c r="W270" s="436"/>
      <c r="X270" s="436"/>
      <c r="Y270" s="436"/>
      <c r="Z270" s="436"/>
      <c r="AA270" s="436"/>
      <c r="AB270" s="436"/>
      <c r="AC270" s="436"/>
      <c r="AD270" s="436"/>
      <c r="AE270" s="436"/>
      <c r="AF270" s="436"/>
      <c r="AG270" s="436"/>
      <c r="AH270" s="436"/>
      <c r="AI270" s="436"/>
      <c r="AJ270" s="436"/>
      <c r="AK270" s="436"/>
      <c r="AL270" s="436"/>
      <c r="AM270" s="436"/>
      <c r="AN270" s="436"/>
      <c r="AO270" s="436"/>
      <c r="AP270" s="436"/>
      <c r="AQ270" s="436"/>
      <c r="AR270" s="436"/>
      <c r="AS270" s="436"/>
      <c r="AT270" s="436"/>
      <c r="AU270" s="436"/>
      <c r="AV270" s="436"/>
      <c r="AW270" s="436"/>
      <c r="AX270" s="436"/>
      <c r="AY270" s="436"/>
      <c r="AZ270" s="436"/>
      <c r="BA270" s="436"/>
      <c r="BB270" s="436"/>
      <c r="BC270" s="436"/>
      <c r="BD270" s="436"/>
      <c r="BE270" s="436"/>
    </row>
    <row r="271" spans="1:57">
      <c r="A271" s="436"/>
      <c r="B271" s="436"/>
      <c r="C271" s="436"/>
      <c r="D271" s="436"/>
      <c r="E271" s="436"/>
      <c r="F271" s="436"/>
      <c r="G271" s="436"/>
      <c r="H271" s="436"/>
      <c r="I271" s="436"/>
      <c r="J271" s="436"/>
      <c r="K271" s="436"/>
      <c r="L271" s="436"/>
      <c r="M271" s="436"/>
      <c r="N271" s="436"/>
      <c r="O271" s="436"/>
      <c r="P271" s="436"/>
      <c r="Q271" s="436"/>
      <c r="R271" s="436"/>
      <c r="S271" s="436"/>
      <c r="T271" s="436"/>
      <c r="U271" s="436"/>
      <c r="V271" s="436"/>
      <c r="W271" s="436"/>
      <c r="X271" s="436"/>
      <c r="Y271" s="436"/>
      <c r="Z271" s="436"/>
      <c r="AA271" s="436"/>
      <c r="AB271" s="436"/>
      <c r="AC271" s="436"/>
      <c r="AD271" s="436"/>
      <c r="AE271" s="436"/>
      <c r="AF271" s="436"/>
      <c r="AG271" s="436"/>
      <c r="AH271" s="436"/>
      <c r="AI271" s="436"/>
      <c r="AJ271" s="436"/>
      <c r="AK271" s="436"/>
      <c r="AL271" s="436"/>
      <c r="AM271" s="436"/>
      <c r="AN271" s="436"/>
      <c r="AO271" s="436"/>
      <c r="AP271" s="436"/>
      <c r="AQ271" s="436"/>
      <c r="AR271" s="436"/>
      <c r="AS271" s="436"/>
      <c r="AT271" s="436"/>
      <c r="AU271" s="436"/>
      <c r="AV271" s="436"/>
      <c r="AW271" s="436"/>
      <c r="AX271" s="436"/>
      <c r="AY271" s="436"/>
      <c r="AZ271" s="436"/>
      <c r="BA271" s="436"/>
      <c r="BB271" s="436"/>
      <c r="BC271" s="436"/>
      <c r="BD271" s="436"/>
      <c r="BE271" s="436"/>
    </row>
    <row r="272" spans="1:57">
      <c r="A272" s="436"/>
      <c r="B272" s="436"/>
      <c r="C272" s="436"/>
      <c r="D272" s="436"/>
      <c r="E272" s="436"/>
      <c r="F272" s="436"/>
      <c r="G272" s="436"/>
      <c r="H272" s="436"/>
      <c r="I272" s="436"/>
      <c r="J272" s="436"/>
      <c r="K272" s="436"/>
      <c r="L272" s="436"/>
      <c r="M272" s="436"/>
      <c r="N272" s="436"/>
      <c r="O272" s="436"/>
      <c r="P272" s="436"/>
      <c r="Q272" s="436"/>
      <c r="R272" s="436"/>
      <c r="S272" s="436"/>
      <c r="T272" s="436"/>
      <c r="U272" s="436"/>
      <c r="V272" s="436"/>
      <c r="W272" s="436"/>
      <c r="X272" s="436"/>
      <c r="Y272" s="436"/>
      <c r="Z272" s="436"/>
      <c r="AA272" s="436"/>
      <c r="AB272" s="436"/>
      <c r="AC272" s="436"/>
      <c r="AD272" s="436"/>
      <c r="AE272" s="436"/>
      <c r="AF272" s="436"/>
      <c r="AG272" s="436"/>
      <c r="AH272" s="436"/>
      <c r="AI272" s="436"/>
      <c r="AJ272" s="436"/>
      <c r="AK272" s="436"/>
      <c r="AL272" s="436"/>
      <c r="AM272" s="436"/>
      <c r="AN272" s="436"/>
      <c r="AO272" s="436"/>
      <c r="AP272" s="436"/>
      <c r="AQ272" s="436"/>
      <c r="AR272" s="436"/>
      <c r="AS272" s="436"/>
      <c r="AT272" s="436"/>
      <c r="AU272" s="436"/>
      <c r="AV272" s="436"/>
      <c r="AW272" s="436"/>
      <c r="AX272" s="436"/>
      <c r="AY272" s="436"/>
      <c r="AZ272" s="436"/>
      <c r="BA272" s="436"/>
      <c r="BB272" s="436"/>
      <c r="BC272" s="436"/>
      <c r="BD272" s="436"/>
      <c r="BE272" s="436"/>
    </row>
    <row r="273" spans="1:57">
      <c r="A273" s="436"/>
      <c r="B273" s="436"/>
      <c r="C273" s="436"/>
      <c r="D273" s="436"/>
      <c r="E273" s="436"/>
      <c r="F273" s="436"/>
      <c r="G273" s="436"/>
      <c r="H273" s="436"/>
      <c r="I273" s="436"/>
      <c r="J273" s="436"/>
      <c r="K273" s="436"/>
      <c r="L273" s="436"/>
      <c r="M273" s="436"/>
      <c r="N273" s="436"/>
      <c r="O273" s="436"/>
      <c r="P273" s="436"/>
      <c r="Q273" s="436"/>
      <c r="R273" s="436"/>
      <c r="S273" s="436"/>
      <c r="T273" s="436"/>
      <c r="U273" s="436"/>
      <c r="V273" s="436"/>
      <c r="W273" s="436"/>
      <c r="X273" s="436"/>
      <c r="Y273" s="436"/>
      <c r="Z273" s="436"/>
      <c r="AA273" s="436"/>
      <c r="AB273" s="436"/>
      <c r="AC273" s="436"/>
      <c r="AD273" s="436"/>
      <c r="AE273" s="436"/>
      <c r="AF273" s="436"/>
      <c r="AG273" s="436"/>
      <c r="AH273" s="436"/>
      <c r="AI273" s="436"/>
      <c r="AJ273" s="436"/>
      <c r="AK273" s="436"/>
      <c r="AL273" s="436"/>
      <c r="AM273" s="436"/>
      <c r="AN273" s="436"/>
      <c r="AO273" s="436"/>
      <c r="AP273" s="436"/>
      <c r="AQ273" s="436"/>
      <c r="AR273" s="436"/>
      <c r="AS273" s="436"/>
      <c r="AT273" s="436"/>
      <c r="AU273" s="436"/>
      <c r="AV273" s="436"/>
      <c r="AW273" s="436"/>
      <c r="AX273" s="436"/>
      <c r="AY273" s="436"/>
      <c r="AZ273" s="436"/>
      <c r="BA273" s="436"/>
      <c r="BB273" s="436"/>
      <c r="BC273" s="436"/>
      <c r="BD273" s="436"/>
      <c r="BE273" s="436"/>
    </row>
    <row r="274" spans="1:57">
      <c r="A274" s="436"/>
      <c r="B274" s="436"/>
      <c r="C274" s="436"/>
      <c r="D274" s="436"/>
      <c r="E274" s="436"/>
      <c r="F274" s="436"/>
      <c r="G274" s="436"/>
      <c r="H274" s="436"/>
      <c r="I274" s="436"/>
      <c r="J274" s="436"/>
      <c r="K274" s="436"/>
      <c r="L274" s="436"/>
      <c r="M274" s="436"/>
      <c r="N274" s="436"/>
      <c r="O274" s="436"/>
      <c r="P274" s="436"/>
      <c r="Q274" s="436"/>
      <c r="R274" s="436"/>
      <c r="S274" s="436"/>
      <c r="T274" s="436"/>
      <c r="U274" s="436"/>
      <c r="V274" s="436"/>
      <c r="W274" s="436"/>
      <c r="X274" s="436"/>
      <c r="Y274" s="436"/>
      <c r="Z274" s="436"/>
      <c r="AA274" s="436"/>
      <c r="AB274" s="436"/>
      <c r="AC274" s="436"/>
      <c r="AD274" s="436"/>
      <c r="AE274" s="436"/>
      <c r="AF274" s="436"/>
      <c r="AG274" s="436"/>
      <c r="AH274" s="436"/>
      <c r="AI274" s="436"/>
      <c r="AJ274" s="436"/>
      <c r="AK274" s="436"/>
      <c r="AL274" s="436"/>
      <c r="AM274" s="436"/>
      <c r="AN274" s="436"/>
      <c r="AO274" s="436"/>
      <c r="AP274" s="436"/>
      <c r="AQ274" s="436"/>
      <c r="AR274" s="436"/>
      <c r="AS274" s="436"/>
      <c r="AT274" s="436"/>
      <c r="AU274" s="436"/>
      <c r="AV274" s="436"/>
      <c r="AW274" s="436"/>
      <c r="AX274" s="436"/>
      <c r="AY274" s="436"/>
      <c r="AZ274" s="436"/>
      <c r="BA274" s="436"/>
      <c r="BB274" s="436"/>
      <c r="BC274" s="436"/>
      <c r="BD274" s="436"/>
      <c r="BE274" s="436"/>
    </row>
    <row r="275" spans="1:57">
      <c r="A275" s="436"/>
      <c r="B275" s="436"/>
      <c r="C275" s="436"/>
      <c r="D275" s="436"/>
      <c r="E275" s="436"/>
      <c r="F275" s="436"/>
      <c r="G275" s="436"/>
      <c r="H275" s="436"/>
      <c r="I275" s="436"/>
      <c r="J275" s="436"/>
      <c r="K275" s="436"/>
      <c r="L275" s="436"/>
      <c r="M275" s="436"/>
      <c r="N275" s="436"/>
      <c r="O275" s="436"/>
      <c r="P275" s="436"/>
      <c r="Q275" s="436"/>
      <c r="R275" s="436"/>
      <c r="S275" s="436"/>
      <c r="T275" s="436"/>
      <c r="U275" s="436"/>
      <c r="V275" s="436"/>
      <c r="W275" s="436"/>
      <c r="X275" s="436"/>
      <c r="Y275" s="436"/>
      <c r="Z275" s="436"/>
      <c r="AA275" s="436"/>
      <c r="AB275" s="436"/>
      <c r="AC275" s="436"/>
      <c r="AD275" s="436"/>
      <c r="AE275" s="436"/>
      <c r="AF275" s="436"/>
      <c r="AG275" s="436"/>
      <c r="AH275" s="436"/>
      <c r="AI275" s="436"/>
      <c r="AJ275" s="436"/>
      <c r="AK275" s="436"/>
      <c r="AL275" s="436"/>
      <c r="AM275" s="436"/>
      <c r="AN275" s="436"/>
      <c r="AO275" s="436"/>
      <c r="AP275" s="436"/>
      <c r="AQ275" s="436"/>
      <c r="AR275" s="436"/>
      <c r="AS275" s="436"/>
      <c r="AT275" s="436"/>
      <c r="AU275" s="436"/>
      <c r="AV275" s="436"/>
      <c r="AW275" s="436"/>
      <c r="AX275" s="436"/>
      <c r="AY275" s="436"/>
      <c r="AZ275" s="436"/>
      <c r="BA275" s="436"/>
      <c r="BB275" s="436"/>
      <c r="BC275" s="436"/>
      <c r="BD275" s="436"/>
      <c r="BE275" s="436"/>
    </row>
    <row r="276" spans="1:57">
      <c r="A276" s="436"/>
      <c r="B276" s="436"/>
      <c r="C276" s="436"/>
      <c r="D276" s="436"/>
      <c r="E276" s="436"/>
      <c r="F276" s="436"/>
      <c r="G276" s="436"/>
      <c r="H276" s="436"/>
      <c r="I276" s="436"/>
      <c r="J276" s="436"/>
      <c r="K276" s="436"/>
      <c r="L276" s="436"/>
      <c r="M276" s="436"/>
      <c r="N276" s="436"/>
      <c r="O276" s="436"/>
      <c r="P276" s="436"/>
      <c r="Q276" s="436"/>
      <c r="R276" s="436"/>
      <c r="S276" s="436"/>
      <c r="T276" s="436"/>
      <c r="U276" s="436"/>
      <c r="V276" s="436"/>
      <c r="W276" s="436"/>
      <c r="X276" s="436"/>
      <c r="Y276" s="436"/>
      <c r="Z276" s="436"/>
      <c r="AA276" s="436"/>
      <c r="AB276" s="436"/>
      <c r="AC276" s="436"/>
      <c r="AD276" s="436"/>
      <c r="AE276" s="436"/>
      <c r="AF276" s="436"/>
      <c r="AG276" s="436"/>
      <c r="AH276" s="436"/>
      <c r="AI276" s="436"/>
      <c r="AJ276" s="436"/>
      <c r="AK276" s="436"/>
      <c r="AL276" s="436"/>
      <c r="AM276" s="436"/>
      <c r="AN276" s="436"/>
      <c r="AO276" s="436"/>
      <c r="AP276" s="436"/>
      <c r="AQ276" s="436"/>
      <c r="AR276" s="436"/>
      <c r="AS276" s="436"/>
      <c r="AT276" s="436"/>
      <c r="AU276" s="436"/>
      <c r="AV276" s="436"/>
      <c r="AW276" s="436"/>
      <c r="AX276" s="436"/>
      <c r="AY276" s="436"/>
      <c r="AZ276" s="436"/>
      <c r="BA276" s="436"/>
      <c r="BB276" s="436"/>
      <c r="BC276" s="436"/>
      <c r="BD276" s="436"/>
      <c r="BE276" s="436"/>
    </row>
    <row r="277" spans="1:57">
      <c r="A277" s="436"/>
      <c r="B277" s="436"/>
      <c r="C277" s="436"/>
      <c r="D277" s="436"/>
      <c r="E277" s="436"/>
      <c r="F277" s="436"/>
      <c r="G277" s="436"/>
      <c r="H277" s="436"/>
      <c r="I277" s="436"/>
      <c r="J277" s="436"/>
      <c r="K277" s="436"/>
      <c r="L277" s="436"/>
      <c r="M277" s="436"/>
      <c r="N277" s="436"/>
      <c r="O277" s="436"/>
      <c r="P277" s="436"/>
      <c r="Q277" s="436"/>
      <c r="R277" s="436"/>
      <c r="S277" s="436"/>
      <c r="T277" s="436"/>
      <c r="U277" s="436"/>
      <c r="V277" s="436"/>
      <c r="W277" s="436"/>
      <c r="X277" s="436"/>
      <c r="Y277" s="436"/>
      <c r="Z277" s="436"/>
      <c r="AA277" s="436"/>
      <c r="AB277" s="436"/>
      <c r="AC277" s="436"/>
      <c r="AD277" s="436"/>
      <c r="AE277" s="436"/>
      <c r="AF277" s="436"/>
      <c r="AG277" s="436"/>
      <c r="AH277" s="436"/>
      <c r="AI277" s="436"/>
      <c r="AJ277" s="436"/>
      <c r="AK277" s="436"/>
      <c r="AL277" s="436"/>
      <c r="AM277" s="436"/>
      <c r="AN277" s="436"/>
      <c r="AO277" s="436"/>
      <c r="AP277" s="436"/>
      <c r="AQ277" s="436"/>
      <c r="AR277" s="436"/>
      <c r="AS277" s="436"/>
      <c r="AT277" s="436"/>
      <c r="AU277" s="436"/>
      <c r="AV277" s="436"/>
      <c r="AW277" s="436"/>
      <c r="AX277" s="436"/>
      <c r="AY277" s="436"/>
      <c r="AZ277" s="436"/>
      <c r="BA277" s="436"/>
      <c r="BB277" s="436"/>
      <c r="BC277" s="436"/>
      <c r="BD277" s="436"/>
      <c r="BE277" s="436"/>
    </row>
    <row r="278" spans="1:57">
      <c r="A278" s="436"/>
      <c r="B278" s="436"/>
      <c r="C278" s="436"/>
      <c r="D278" s="436"/>
      <c r="E278" s="436"/>
      <c r="F278" s="436"/>
      <c r="G278" s="436"/>
      <c r="H278" s="436"/>
      <c r="I278" s="436"/>
      <c r="J278" s="436"/>
      <c r="K278" s="436"/>
      <c r="L278" s="436"/>
      <c r="M278" s="436"/>
      <c r="N278" s="436"/>
      <c r="O278" s="436"/>
      <c r="P278" s="436"/>
      <c r="Q278" s="436"/>
      <c r="R278" s="436"/>
      <c r="S278" s="436"/>
      <c r="T278" s="436"/>
      <c r="U278" s="436"/>
      <c r="V278" s="436"/>
      <c r="W278" s="436"/>
      <c r="X278" s="436"/>
      <c r="Y278" s="436"/>
      <c r="Z278" s="436"/>
      <c r="AA278" s="436"/>
      <c r="AB278" s="436"/>
      <c r="AC278" s="436"/>
      <c r="AD278" s="436"/>
      <c r="AE278" s="436"/>
      <c r="AF278" s="436"/>
      <c r="AG278" s="436"/>
      <c r="AH278" s="436"/>
      <c r="AI278" s="436"/>
      <c r="AJ278" s="436"/>
      <c r="AK278" s="436"/>
      <c r="AL278" s="436"/>
      <c r="AM278" s="436"/>
      <c r="AN278" s="436"/>
      <c r="AO278" s="436"/>
      <c r="AP278" s="436"/>
      <c r="AQ278" s="436"/>
      <c r="AR278" s="436"/>
      <c r="AS278" s="436"/>
      <c r="AT278" s="436"/>
      <c r="AU278" s="436"/>
      <c r="AV278" s="436"/>
      <c r="AW278" s="436"/>
      <c r="AX278" s="436"/>
      <c r="AY278" s="436"/>
      <c r="AZ278" s="436"/>
      <c r="BA278" s="436"/>
      <c r="BB278" s="436"/>
      <c r="BC278" s="436"/>
      <c r="BD278" s="436"/>
      <c r="BE278" s="436"/>
    </row>
    <row r="279" spans="1:57">
      <c r="A279" s="436"/>
      <c r="B279" s="436"/>
      <c r="C279" s="436"/>
      <c r="D279" s="436"/>
      <c r="E279" s="436"/>
      <c r="F279" s="436"/>
      <c r="G279" s="436"/>
      <c r="H279" s="436"/>
      <c r="I279" s="436"/>
      <c r="J279" s="436"/>
      <c r="K279" s="436"/>
      <c r="L279" s="436"/>
      <c r="M279" s="436"/>
      <c r="N279" s="436"/>
      <c r="O279" s="436"/>
      <c r="P279" s="436"/>
      <c r="Q279" s="436"/>
      <c r="R279" s="436"/>
      <c r="S279" s="436"/>
      <c r="T279" s="436"/>
      <c r="U279" s="436"/>
      <c r="V279" s="436"/>
      <c r="W279" s="436"/>
      <c r="X279" s="436"/>
      <c r="Y279" s="436"/>
      <c r="Z279" s="436"/>
      <c r="AA279" s="436"/>
      <c r="AB279" s="436"/>
      <c r="AC279" s="436"/>
      <c r="AD279" s="436"/>
      <c r="AE279" s="436"/>
      <c r="AF279" s="436"/>
      <c r="AG279" s="436"/>
      <c r="AH279" s="436"/>
      <c r="AI279" s="436"/>
      <c r="AJ279" s="436"/>
      <c r="AK279" s="436"/>
      <c r="AL279" s="436"/>
      <c r="AM279" s="436"/>
      <c r="AN279" s="436"/>
      <c r="AO279" s="436"/>
      <c r="AP279" s="436"/>
      <c r="AQ279" s="436"/>
      <c r="AR279" s="436"/>
      <c r="AS279" s="436"/>
      <c r="AT279" s="436"/>
      <c r="AU279" s="436"/>
      <c r="AV279" s="436"/>
      <c r="AW279" s="436"/>
      <c r="AX279" s="436"/>
      <c r="AY279" s="436"/>
      <c r="AZ279" s="436"/>
      <c r="BA279" s="436"/>
      <c r="BB279" s="436"/>
      <c r="BC279" s="436"/>
      <c r="BD279" s="436"/>
      <c r="BE279" s="436"/>
    </row>
    <row r="280" spans="1:57">
      <c r="A280" s="436"/>
      <c r="B280" s="436"/>
      <c r="C280" s="436"/>
      <c r="D280" s="436"/>
      <c r="E280" s="436"/>
      <c r="F280" s="436"/>
      <c r="G280" s="436"/>
      <c r="H280" s="436"/>
      <c r="I280" s="436"/>
      <c r="J280" s="436"/>
      <c r="K280" s="436"/>
      <c r="L280" s="436"/>
      <c r="M280" s="436"/>
      <c r="N280" s="436"/>
      <c r="O280" s="436"/>
      <c r="P280" s="436"/>
      <c r="Q280" s="436"/>
      <c r="R280" s="436"/>
      <c r="S280" s="436"/>
      <c r="T280" s="436"/>
      <c r="U280" s="436"/>
      <c r="V280" s="436"/>
      <c r="W280" s="436"/>
      <c r="X280" s="436"/>
      <c r="Y280" s="436"/>
      <c r="Z280" s="436"/>
      <c r="AA280" s="436"/>
      <c r="AB280" s="436"/>
      <c r="AC280" s="436"/>
      <c r="AD280" s="436"/>
      <c r="AE280" s="436"/>
      <c r="AF280" s="436"/>
      <c r="AG280" s="436"/>
      <c r="AH280" s="436"/>
      <c r="AI280" s="436"/>
      <c r="AJ280" s="436"/>
      <c r="AK280" s="436"/>
      <c r="AL280" s="436"/>
      <c r="AM280" s="436"/>
      <c r="AN280" s="436"/>
      <c r="AO280" s="436"/>
      <c r="AP280" s="436"/>
      <c r="AQ280" s="436"/>
      <c r="AR280" s="436"/>
      <c r="AS280" s="436"/>
      <c r="AT280" s="436"/>
      <c r="AU280" s="436"/>
      <c r="AV280" s="436"/>
      <c r="AW280" s="436"/>
      <c r="AX280" s="436"/>
      <c r="AY280" s="436"/>
      <c r="AZ280" s="436"/>
      <c r="BA280" s="436"/>
      <c r="BB280" s="436"/>
      <c r="BC280" s="436"/>
      <c r="BD280" s="436"/>
      <c r="BE280" s="436"/>
    </row>
    <row r="281" spans="1:57">
      <c r="A281" s="436"/>
      <c r="B281" s="436"/>
      <c r="C281" s="436"/>
      <c r="D281" s="436"/>
      <c r="E281" s="436"/>
      <c r="F281" s="436"/>
      <c r="G281" s="436"/>
      <c r="H281" s="436"/>
      <c r="I281" s="436"/>
      <c r="J281" s="436"/>
      <c r="K281" s="436"/>
      <c r="L281" s="436"/>
      <c r="M281" s="436"/>
      <c r="N281" s="436"/>
      <c r="O281" s="436"/>
      <c r="P281" s="436"/>
      <c r="Q281" s="436"/>
      <c r="R281" s="436"/>
      <c r="S281" s="436"/>
      <c r="T281" s="436"/>
      <c r="U281" s="436"/>
      <c r="V281" s="436"/>
      <c r="W281" s="436"/>
      <c r="X281" s="436"/>
      <c r="Y281" s="436"/>
      <c r="Z281" s="436"/>
      <c r="AA281" s="436"/>
      <c r="AB281" s="436"/>
      <c r="AC281" s="436"/>
      <c r="AD281" s="436"/>
      <c r="AE281" s="436"/>
      <c r="AF281" s="436"/>
      <c r="AG281" s="436"/>
      <c r="AH281" s="436"/>
      <c r="AI281" s="436"/>
      <c r="AJ281" s="436"/>
      <c r="AK281" s="436"/>
      <c r="AL281" s="436"/>
      <c r="AM281" s="436"/>
      <c r="AN281" s="436"/>
      <c r="AO281" s="436"/>
      <c r="AP281" s="436"/>
      <c r="AQ281" s="436"/>
      <c r="AR281" s="436"/>
      <c r="AS281" s="436"/>
      <c r="AT281" s="436"/>
      <c r="AU281" s="436"/>
      <c r="AV281" s="436"/>
      <c r="AW281" s="436"/>
      <c r="AX281" s="436"/>
      <c r="AY281" s="436"/>
      <c r="AZ281" s="436"/>
      <c r="BA281" s="436"/>
      <c r="BB281" s="436"/>
      <c r="BC281" s="436"/>
      <c r="BD281" s="436"/>
      <c r="BE281" s="436"/>
    </row>
    <row r="282" spans="1:57">
      <c r="A282" s="436"/>
      <c r="B282" s="436"/>
      <c r="C282" s="436"/>
      <c r="D282" s="436"/>
      <c r="E282" s="436"/>
      <c r="F282" s="436"/>
      <c r="G282" s="436"/>
      <c r="H282" s="436"/>
      <c r="I282" s="436"/>
      <c r="J282" s="436"/>
      <c r="K282" s="436"/>
      <c r="L282" s="436"/>
      <c r="M282" s="436"/>
      <c r="N282" s="436"/>
      <c r="O282" s="436"/>
      <c r="P282" s="436"/>
      <c r="Q282" s="436"/>
      <c r="R282" s="436"/>
      <c r="S282" s="436"/>
      <c r="T282" s="436"/>
      <c r="U282" s="436"/>
      <c r="V282" s="436"/>
      <c r="W282" s="436"/>
      <c r="X282" s="436"/>
      <c r="Y282" s="436"/>
      <c r="Z282" s="436"/>
      <c r="AA282" s="436"/>
      <c r="AB282" s="436"/>
      <c r="AC282" s="436"/>
      <c r="AD282" s="436"/>
      <c r="AE282" s="436"/>
      <c r="AF282" s="436"/>
      <c r="AG282" s="436"/>
      <c r="AH282" s="436"/>
      <c r="AI282" s="436"/>
      <c r="AJ282" s="436"/>
      <c r="AK282" s="436"/>
      <c r="AL282" s="436"/>
      <c r="AM282" s="436"/>
      <c r="AN282" s="436"/>
      <c r="AO282" s="436"/>
      <c r="AP282" s="436"/>
      <c r="AQ282" s="436"/>
      <c r="AR282" s="436"/>
      <c r="AS282" s="436"/>
      <c r="AT282" s="436"/>
      <c r="AU282" s="436"/>
      <c r="AV282" s="436"/>
      <c r="AW282" s="436"/>
      <c r="AX282" s="436"/>
      <c r="AY282" s="436"/>
      <c r="AZ282" s="436"/>
      <c r="BA282" s="436"/>
      <c r="BB282" s="436"/>
      <c r="BC282" s="436"/>
      <c r="BD282" s="436"/>
      <c r="BE282" s="436"/>
    </row>
    <row r="283" spans="1:57">
      <c r="A283" s="436"/>
      <c r="B283" s="436"/>
      <c r="C283" s="436"/>
      <c r="D283" s="436"/>
      <c r="E283" s="436"/>
      <c r="F283" s="436"/>
      <c r="G283" s="436"/>
      <c r="H283" s="436"/>
      <c r="I283" s="436"/>
      <c r="J283" s="436"/>
      <c r="K283" s="436"/>
      <c r="L283" s="436"/>
      <c r="M283" s="436"/>
      <c r="N283" s="436"/>
      <c r="O283" s="436"/>
      <c r="P283" s="436"/>
      <c r="Q283" s="436"/>
      <c r="R283" s="436"/>
      <c r="S283" s="436"/>
      <c r="T283" s="436"/>
      <c r="U283" s="436"/>
      <c r="V283" s="436"/>
      <c r="W283" s="436"/>
      <c r="X283" s="436"/>
      <c r="Y283" s="436"/>
      <c r="Z283" s="436"/>
      <c r="AA283" s="436"/>
      <c r="AB283" s="436"/>
      <c r="AC283" s="436"/>
      <c r="AD283" s="436"/>
      <c r="AE283" s="436"/>
      <c r="AF283" s="436"/>
      <c r="AG283" s="436"/>
      <c r="AH283" s="436"/>
      <c r="AI283" s="436"/>
      <c r="AJ283" s="436"/>
      <c r="AK283" s="436"/>
      <c r="AL283" s="436"/>
      <c r="AM283" s="436"/>
      <c r="AN283" s="436"/>
      <c r="AO283" s="436"/>
      <c r="AP283" s="436"/>
      <c r="AQ283" s="436"/>
      <c r="AR283" s="436"/>
      <c r="AS283" s="436"/>
      <c r="AT283" s="436"/>
      <c r="AU283" s="436"/>
      <c r="AV283" s="436"/>
      <c r="AW283" s="436"/>
      <c r="AX283" s="436"/>
      <c r="AY283" s="436"/>
      <c r="AZ283" s="436"/>
      <c r="BA283" s="436"/>
      <c r="BB283" s="436"/>
      <c r="BC283" s="436"/>
      <c r="BD283" s="436"/>
      <c r="BE283" s="436"/>
    </row>
    <row r="284" spans="1:57">
      <c r="A284" s="436"/>
      <c r="B284" s="436"/>
      <c r="C284" s="436"/>
      <c r="D284" s="436"/>
      <c r="E284" s="436"/>
      <c r="F284" s="436"/>
      <c r="G284" s="436"/>
      <c r="H284" s="436"/>
      <c r="I284" s="436"/>
      <c r="J284" s="436"/>
      <c r="K284" s="436"/>
      <c r="L284" s="436"/>
      <c r="M284" s="436"/>
      <c r="N284" s="436"/>
      <c r="O284" s="436"/>
      <c r="P284" s="436"/>
      <c r="Q284" s="436"/>
      <c r="R284" s="436"/>
      <c r="S284" s="436"/>
      <c r="T284" s="436"/>
      <c r="U284" s="436"/>
      <c r="V284" s="436"/>
      <c r="W284" s="436"/>
      <c r="X284" s="436"/>
      <c r="Y284" s="436"/>
      <c r="Z284" s="436"/>
      <c r="AA284" s="436"/>
      <c r="AB284" s="436"/>
      <c r="AC284" s="436"/>
      <c r="AD284" s="436"/>
      <c r="AE284" s="436"/>
      <c r="AF284" s="436"/>
      <c r="AG284" s="436"/>
      <c r="AH284" s="436"/>
      <c r="AI284" s="436"/>
      <c r="AJ284" s="436"/>
      <c r="AK284" s="436"/>
      <c r="AL284" s="436"/>
      <c r="AM284" s="436"/>
      <c r="AN284" s="436"/>
      <c r="AO284" s="436"/>
      <c r="AP284" s="436"/>
      <c r="AQ284" s="436"/>
      <c r="AR284" s="436"/>
      <c r="AS284" s="436"/>
      <c r="AT284" s="436"/>
      <c r="AU284" s="436"/>
      <c r="AV284" s="436"/>
      <c r="AW284" s="436"/>
      <c r="AX284" s="436"/>
      <c r="AY284" s="436"/>
      <c r="AZ284" s="436"/>
      <c r="BA284" s="436"/>
      <c r="BB284" s="436"/>
      <c r="BC284" s="436"/>
      <c r="BD284" s="436"/>
      <c r="BE284" s="436"/>
    </row>
    <row r="285" spans="1:57">
      <c r="A285" s="436"/>
      <c r="B285" s="436"/>
      <c r="C285" s="436"/>
      <c r="D285" s="436"/>
      <c r="E285" s="436"/>
      <c r="F285" s="436"/>
      <c r="G285" s="436"/>
      <c r="H285" s="436"/>
      <c r="I285" s="436"/>
      <c r="J285" s="436"/>
      <c r="K285" s="436"/>
      <c r="L285" s="436"/>
      <c r="M285" s="436"/>
      <c r="N285" s="436"/>
      <c r="O285" s="436"/>
      <c r="P285" s="436"/>
      <c r="Q285" s="436"/>
      <c r="R285" s="436"/>
      <c r="S285" s="436"/>
      <c r="T285" s="436"/>
      <c r="U285" s="436"/>
      <c r="V285" s="436"/>
      <c r="W285" s="436"/>
      <c r="X285" s="436"/>
      <c r="Y285" s="436"/>
      <c r="Z285" s="436"/>
      <c r="AA285" s="436"/>
      <c r="AB285" s="436"/>
      <c r="AC285" s="436"/>
      <c r="AD285" s="436"/>
      <c r="AE285" s="436"/>
      <c r="AF285" s="436"/>
      <c r="AG285" s="436"/>
      <c r="AH285" s="436"/>
      <c r="AI285" s="436"/>
      <c r="AJ285" s="436"/>
      <c r="AK285" s="436"/>
      <c r="AL285" s="436"/>
      <c r="AM285" s="436"/>
      <c r="AN285" s="436"/>
      <c r="AO285" s="436"/>
      <c r="AP285" s="436"/>
      <c r="AQ285" s="436"/>
      <c r="AR285" s="436"/>
      <c r="AS285" s="436"/>
      <c r="AT285" s="436"/>
      <c r="AU285" s="436"/>
      <c r="AV285" s="436"/>
      <c r="AW285" s="436"/>
      <c r="AX285" s="436"/>
      <c r="AY285" s="436"/>
      <c r="AZ285" s="436"/>
      <c r="BA285" s="436"/>
      <c r="BB285" s="436"/>
      <c r="BC285" s="436"/>
      <c r="BD285" s="436"/>
      <c r="BE285" s="436"/>
    </row>
    <row r="286" spans="1:57">
      <c r="A286" s="436"/>
      <c r="B286" s="436"/>
      <c r="C286" s="436"/>
      <c r="D286" s="436"/>
      <c r="E286" s="436"/>
      <c r="F286" s="436"/>
      <c r="G286" s="436"/>
      <c r="H286" s="436"/>
      <c r="I286" s="436"/>
      <c r="J286" s="436"/>
      <c r="K286" s="436"/>
      <c r="L286" s="436"/>
      <c r="M286" s="436"/>
      <c r="N286" s="436"/>
      <c r="O286" s="436"/>
      <c r="P286" s="436"/>
      <c r="Q286" s="436"/>
      <c r="R286" s="436"/>
      <c r="S286" s="436"/>
      <c r="T286" s="436"/>
      <c r="U286" s="436"/>
      <c r="V286" s="436"/>
      <c r="W286" s="436"/>
      <c r="X286" s="436"/>
      <c r="Y286" s="436"/>
      <c r="Z286" s="436"/>
      <c r="AA286" s="436"/>
      <c r="AB286" s="436"/>
      <c r="AC286" s="436"/>
      <c r="AD286" s="436"/>
      <c r="AE286" s="436"/>
      <c r="AF286" s="436"/>
      <c r="AG286" s="436"/>
      <c r="AH286" s="436"/>
      <c r="AI286" s="436"/>
      <c r="AJ286" s="436"/>
      <c r="AK286" s="436"/>
      <c r="AL286" s="436"/>
      <c r="AM286" s="436"/>
      <c r="AN286" s="436"/>
      <c r="AO286" s="436"/>
      <c r="AP286" s="436"/>
      <c r="AQ286" s="436"/>
      <c r="AR286" s="436"/>
      <c r="AS286" s="436"/>
      <c r="AT286" s="436"/>
      <c r="AU286" s="436"/>
      <c r="AV286" s="436"/>
      <c r="AW286" s="436"/>
      <c r="AX286" s="436"/>
      <c r="AY286" s="436"/>
      <c r="AZ286" s="436"/>
      <c r="BA286" s="436"/>
      <c r="BB286" s="436"/>
      <c r="BC286" s="436"/>
      <c r="BD286" s="436"/>
      <c r="BE286" s="436"/>
    </row>
    <row r="287" spans="1:57">
      <c r="A287" s="436"/>
      <c r="B287" s="436"/>
      <c r="C287" s="436"/>
      <c r="D287" s="436"/>
      <c r="E287" s="436"/>
      <c r="F287" s="436"/>
      <c r="G287" s="436"/>
      <c r="H287" s="436"/>
      <c r="I287" s="436"/>
      <c r="J287" s="436"/>
      <c r="K287" s="436"/>
      <c r="L287" s="436"/>
      <c r="M287" s="436"/>
      <c r="N287" s="436"/>
      <c r="O287" s="436"/>
      <c r="P287" s="436"/>
      <c r="Q287" s="436"/>
      <c r="R287" s="436"/>
      <c r="S287" s="436"/>
      <c r="T287" s="436"/>
      <c r="U287" s="436"/>
      <c r="V287" s="436"/>
      <c r="W287" s="436"/>
      <c r="X287" s="436"/>
      <c r="Y287" s="436"/>
      <c r="Z287" s="436"/>
      <c r="AA287" s="436"/>
      <c r="AB287" s="436"/>
      <c r="AC287" s="436"/>
      <c r="AD287" s="436"/>
      <c r="AE287" s="436"/>
      <c r="AF287" s="436"/>
      <c r="AG287" s="436"/>
      <c r="AH287" s="436"/>
      <c r="AI287" s="436"/>
      <c r="AJ287" s="436"/>
      <c r="AK287" s="436"/>
      <c r="AL287" s="436"/>
      <c r="AM287" s="436"/>
      <c r="AN287" s="436"/>
      <c r="AO287" s="436"/>
      <c r="AP287" s="436"/>
      <c r="AQ287" s="436"/>
      <c r="AR287" s="436"/>
      <c r="AS287" s="436"/>
      <c r="AT287" s="436"/>
      <c r="AU287" s="436"/>
      <c r="AV287" s="436"/>
      <c r="AW287" s="436"/>
      <c r="AX287" s="436"/>
      <c r="AY287" s="436"/>
      <c r="AZ287" s="436"/>
      <c r="BA287" s="436"/>
      <c r="BB287" s="436"/>
      <c r="BC287" s="436"/>
      <c r="BD287" s="436"/>
      <c r="BE287" s="436"/>
    </row>
    <row r="288" spans="1:57">
      <c r="A288" s="436"/>
      <c r="B288" s="436"/>
      <c r="C288" s="436"/>
      <c r="D288" s="436"/>
      <c r="E288" s="436"/>
      <c r="F288" s="436"/>
      <c r="G288" s="436"/>
      <c r="H288" s="436"/>
      <c r="I288" s="436"/>
      <c r="J288" s="436"/>
      <c r="K288" s="436"/>
      <c r="L288" s="436"/>
      <c r="M288" s="436"/>
      <c r="N288" s="436"/>
      <c r="O288" s="436"/>
      <c r="P288" s="436"/>
      <c r="Q288" s="436"/>
      <c r="R288" s="436"/>
      <c r="S288" s="436"/>
      <c r="T288" s="436"/>
      <c r="U288" s="436"/>
      <c r="V288" s="436"/>
      <c r="W288" s="436"/>
      <c r="X288" s="436"/>
      <c r="Y288" s="436"/>
      <c r="Z288" s="436"/>
      <c r="AA288" s="436"/>
      <c r="AB288" s="436"/>
      <c r="AC288" s="436"/>
      <c r="AD288" s="436"/>
      <c r="AE288" s="436"/>
      <c r="AF288" s="436"/>
      <c r="AG288" s="436"/>
      <c r="AH288" s="436"/>
      <c r="AI288" s="436"/>
      <c r="AJ288" s="436"/>
      <c r="AK288" s="436"/>
      <c r="AL288" s="436"/>
      <c r="AM288" s="436"/>
      <c r="AN288" s="436"/>
      <c r="AO288" s="436"/>
      <c r="AP288" s="436"/>
      <c r="AQ288" s="436"/>
      <c r="AR288" s="436"/>
      <c r="AS288" s="436"/>
      <c r="AT288" s="436"/>
      <c r="AU288" s="436"/>
      <c r="AV288" s="436"/>
      <c r="AW288" s="436"/>
      <c r="AX288" s="436"/>
      <c r="AY288" s="436"/>
      <c r="AZ288" s="436"/>
      <c r="BA288" s="436"/>
      <c r="BB288" s="436"/>
      <c r="BC288" s="436"/>
      <c r="BD288" s="436"/>
      <c r="BE288" s="436"/>
    </row>
    <row r="289" spans="1:57">
      <c r="A289" s="436"/>
      <c r="B289" s="436"/>
      <c r="C289" s="436"/>
      <c r="D289" s="436"/>
      <c r="E289" s="436"/>
      <c r="F289" s="436"/>
      <c r="G289" s="436"/>
      <c r="H289" s="436"/>
      <c r="I289" s="436"/>
      <c r="J289" s="436"/>
      <c r="K289" s="436"/>
      <c r="L289" s="436"/>
      <c r="M289" s="436"/>
      <c r="N289" s="436"/>
      <c r="O289" s="436"/>
      <c r="P289" s="436"/>
      <c r="Q289" s="436"/>
      <c r="R289" s="436"/>
      <c r="S289" s="436"/>
      <c r="T289" s="436"/>
      <c r="U289" s="436"/>
      <c r="V289" s="436"/>
      <c r="W289" s="436"/>
      <c r="X289" s="436"/>
      <c r="Y289" s="436"/>
      <c r="Z289" s="436"/>
      <c r="AA289" s="436"/>
      <c r="AB289" s="436"/>
      <c r="AC289" s="436"/>
      <c r="AD289" s="436"/>
      <c r="AE289" s="436"/>
      <c r="AF289" s="436"/>
      <c r="AG289" s="436"/>
      <c r="AH289" s="436"/>
      <c r="AI289" s="436"/>
      <c r="AJ289" s="436"/>
      <c r="AK289" s="436"/>
      <c r="AL289" s="436"/>
      <c r="AM289" s="436"/>
      <c r="AN289" s="436"/>
      <c r="AO289" s="436"/>
      <c r="AP289" s="436"/>
      <c r="AQ289" s="436"/>
      <c r="AR289" s="436"/>
      <c r="AS289" s="436"/>
      <c r="AT289" s="436"/>
      <c r="AU289" s="436"/>
      <c r="AV289" s="436"/>
      <c r="AW289" s="436"/>
      <c r="AX289" s="436"/>
      <c r="AY289" s="436"/>
      <c r="AZ289" s="436"/>
      <c r="BA289" s="436"/>
      <c r="BB289" s="436"/>
      <c r="BC289" s="436"/>
      <c r="BD289" s="436"/>
      <c r="BE289" s="436"/>
    </row>
    <row r="290" spans="1:57">
      <c r="A290" s="436"/>
      <c r="B290" s="436"/>
      <c r="C290" s="436"/>
      <c r="D290" s="436"/>
      <c r="E290" s="436"/>
      <c r="F290" s="436"/>
      <c r="G290" s="436"/>
      <c r="H290" s="436"/>
      <c r="I290" s="436"/>
      <c r="J290" s="436"/>
      <c r="K290" s="436"/>
      <c r="L290" s="436"/>
      <c r="M290" s="436"/>
      <c r="N290" s="436"/>
      <c r="O290" s="436"/>
      <c r="P290" s="436"/>
      <c r="Q290" s="436"/>
      <c r="R290" s="436"/>
      <c r="S290" s="436"/>
      <c r="T290" s="436"/>
      <c r="U290" s="436"/>
      <c r="V290" s="436"/>
      <c r="W290" s="436"/>
      <c r="X290" s="436"/>
      <c r="Y290" s="436"/>
      <c r="Z290" s="436"/>
      <c r="AA290" s="436"/>
      <c r="AB290" s="436"/>
      <c r="AC290" s="436"/>
      <c r="AD290" s="436"/>
      <c r="AE290" s="436"/>
      <c r="AF290" s="436"/>
      <c r="AG290" s="436"/>
      <c r="AH290" s="436"/>
      <c r="AI290" s="436"/>
      <c r="AJ290" s="436"/>
      <c r="AK290" s="436"/>
      <c r="AL290" s="436"/>
      <c r="AM290" s="436"/>
      <c r="AN290" s="436"/>
      <c r="AO290" s="436"/>
      <c r="AP290" s="436"/>
      <c r="AQ290" s="436"/>
      <c r="AR290" s="436"/>
      <c r="AS290" s="436"/>
      <c r="AT290" s="436"/>
      <c r="AU290" s="436"/>
      <c r="AV290" s="436"/>
      <c r="AW290" s="436"/>
      <c r="AX290" s="436"/>
      <c r="AY290" s="436"/>
      <c r="AZ290" s="436"/>
      <c r="BA290" s="436"/>
      <c r="BB290" s="436"/>
      <c r="BC290" s="436"/>
      <c r="BD290" s="436"/>
      <c r="BE290" s="436"/>
    </row>
    <row r="291" spans="1:57">
      <c r="A291" s="436"/>
      <c r="B291" s="436"/>
      <c r="C291" s="436"/>
      <c r="D291" s="436"/>
      <c r="E291" s="436"/>
      <c r="F291" s="436"/>
      <c r="G291" s="436"/>
      <c r="H291" s="436"/>
      <c r="I291" s="436"/>
      <c r="J291" s="436"/>
      <c r="K291" s="436"/>
      <c r="L291" s="436"/>
      <c r="M291" s="436"/>
      <c r="N291" s="436"/>
      <c r="O291" s="436"/>
      <c r="P291" s="436"/>
      <c r="Q291" s="436"/>
      <c r="R291" s="436"/>
      <c r="S291" s="436"/>
      <c r="T291" s="436"/>
      <c r="U291" s="436"/>
      <c r="V291" s="436"/>
      <c r="W291" s="436"/>
      <c r="X291" s="436"/>
      <c r="Y291" s="436"/>
      <c r="Z291" s="436"/>
      <c r="AA291" s="436"/>
      <c r="AB291" s="436"/>
      <c r="AC291" s="436"/>
      <c r="AD291" s="436"/>
      <c r="AE291" s="436"/>
      <c r="AF291" s="436"/>
      <c r="AG291" s="436"/>
      <c r="AH291" s="436"/>
      <c r="AI291" s="436"/>
      <c r="AJ291" s="436"/>
      <c r="AK291" s="436"/>
      <c r="AL291" s="436"/>
      <c r="AM291" s="436"/>
      <c r="AN291" s="436"/>
      <c r="AO291" s="436"/>
      <c r="AP291" s="436"/>
      <c r="AQ291" s="436"/>
      <c r="AR291" s="436"/>
      <c r="AS291" s="436"/>
      <c r="AT291" s="436"/>
      <c r="AU291" s="436"/>
      <c r="AV291" s="436"/>
      <c r="AW291" s="436"/>
      <c r="AX291" s="436"/>
      <c r="AY291" s="436"/>
      <c r="AZ291" s="436"/>
      <c r="BA291" s="436"/>
      <c r="BB291" s="436"/>
      <c r="BC291" s="436"/>
      <c r="BD291" s="436"/>
      <c r="BE291" s="436"/>
    </row>
    <row r="292" spans="1:57">
      <c r="A292" s="436"/>
      <c r="B292" s="436"/>
      <c r="C292" s="436"/>
      <c r="D292" s="436"/>
      <c r="E292" s="436"/>
      <c r="F292" s="436"/>
      <c r="G292" s="436"/>
      <c r="H292" s="436"/>
      <c r="I292" s="436"/>
      <c r="J292" s="436"/>
      <c r="K292" s="436"/>
      <c r="L292" s="436"/>
      <c r="M292" s="436"/>
      <c r="N292" s="436"/>
      <c r="O292" s="436"/>
      <c r="P292" s="436"/>
      <c r="Q292" s="436"/>
      <c r="R292" s="436"/>
      <c r="S292" s="436"/>
      <c r="T292" s="436"/>
      <c r="U292" s="436"/>
      <c r="V292" s="436"/>
      <c r="W292" s="436"/>
      <c r="X292" s="436"/>
      <c r="Y292" s="436"/>
      <c r="Z292" s="436"/>
      <c r="AA292" s="436"/>
      <c r="AB292" s="436"/>
      <c r="AC292" s="436"/>
      <c r="AD292" s="436"/>
      <c r="AE292" s="436"/>
      <c r="AF292" s="436"/>
      <c r="AG292" s="436"/>
      <c r="AH292" s="436"/>
      <c r="AI292" s="436"/>
      <c r="AJ292" s="436"/>
      <c r="AK292" s="436"/>
      <c r="AL292" s="436"/>
      <c r="AM292" s="436"/>
      <c r="AN292" s="436"/>
      <c r="AO292" s="436"/>
      <c r="AP292" s="436"/>
      <c r="AQ292" s="436"/>
      <c r="AR292" s="436"/>
      <c r="AS292" s="436"/>
      <c r="AT292" s="436"/>
      <c r="AU292" s="436"/>
      <c r="AV292" s="436"/>
      <c r="AW292" s="436"/>
      <c r="AX292" s="436"/>
      <c r="AY292" s="436"/>
      <c r="AZ292" s="436"/>
      <c r="BA292" s="436"/>
      <c r="BB292" s="436"/>
      <c r="BC292" s="436"/>
      <c r="BD292" s="436"/>
      <c r="BE292" s="436"/>
    </row>
    <row r="293" spans="1:57">
      <c r="A293" s="436"/>
      <c r="B293" s="436"/>
      <c r="C293" s="436"/>
      <c r="D293" s="436"/>
      <c r="E293" s="436"/>
      <c r="F293" s="436"/>
      <c r="G293" s="436"/>
      <c r="H293" s="436"/>
      <c r="I293" s="436"/>
      <c r="J293" s="436"/>
      <c r="K293" s="436"/>
      <c r="L293" s="436"/>
      <c r="M293" s="436"/>
      <c r="N293" s="436"/>
      <c r="O293" s="436"/>
      <c r="P293" s="436"/>
      <c r="Q293" s="436"/>
      <c r="R293" s="436"/>
      <c r="S293" s="436"/>
      <c r="T293" s="436"/>
      <c r="U293" s="436"/>
      <c r="V293" s="436"/>
      <c r="W293" s="436"/>
      <c r="X293" s="436"/>
      <c r="Y293" s="436"/>
      <c r="Z293" s="436"/>
      <c r="AA293" s="436"/>
      <c r="AB293" s="436"/>
      <c r="AC293" s="436"/>
      <c r="AD293" s="436"/>
      <c r="AE293" s="436"/>
      <c r="AF293" s="436"/>
      <c r="AG293" s="436"/>
      <c r="AH293" s="436"/>
      <c r="AI293" s="436"/>
      <c r="AJ293" s="436"/>
      <c r="AK293" s="436"/>
      <c r="AL293" s="436"/>
      <c r="AM293" s="436"/>
      <c r="AN293" s="436"/>
      <c r="AO293" s="436"/>
      <c r="AP293" s="436"/>
      <c r="AQ293" s="436"/>
      <c r="AR293" s="436"/>
      <c r="AS293" s="436"/>
      <c r="AT293" s="436"/>
      <c r="AU293" s="436"/>
      <c r="AV293" s="436"/>
      <c r="AW293" s="436"/>
      <c r="AX293" s="436"/>
      <c r="AY293" s="436"/>
      <c r="AZ293" s="436"/>
      <c r="BA293" s="436"/>
      <c r="BB293" s="436"/>
      <c r="BC293" s="436"/>
      <c r="BD293" s="436"/>
      <c r="BE293" s="436"/>
    </row>
    <row r="294" spans="1:57">
      <c r="A294" s="436"/>
      <c r="B294" s="436"/>
      <c r="C294" s="436"/>
      <c r="D294" s="436"/>
      <c r="E294" s="436"/>
      <c r="F294" s="436"/>
      <c r="G294" s="436"/>
      <c r="H294" s="436"/>
      <c r="I294" s="436"/>
      <c r="J294" s="436"/>
      <c r="K294" s="436"/>
      <c r="L294" s="436"/>
      <c r="M294" s="436"/>
      <c r="N294" s="436"/>
      <c r="O294" s="436"/>
      <c r="P294" s="436"/>
      <c r="Q294" s="436"/>
      <c r="R294" s="436"/>
      <c r="S294" s="436"/>
      <c r="T294" s="436"/>
      <c r="U294" s="436"/>
      <c r="V294" s="436"/>
      <c r="W294" s="436"/>
      <c r="X294" s="436"/>
      <c r="Y294" s="436"/>
      <c r="Z294" s="436"/>
      <c r="AA294" s="436"/>
      <c r="AB294" s="436"/>
      <c r="AC294" s="436"/>
      <c r="AD294" s="436"/>
      <c r="AE294" s="436"/>
      <c r="AF294" s="436"/>
      <c r="AG294" s="436"/>
      <c r="AH294" s="436"/>
      <c r="AI294" s="436"/>
      <c r="AJ294" s="436"/>
      <c r="AK294" s="436"/>
      <c r="AL294" s="436"/>
      <c r="AM294" s="436"/>
      <c r="AN294" s="436"/>
      <c r="AO294" s="436"/>
      <c r="AP294" s="436"/>
      <c r="AQ294" s="436"/>
      <c r="AR294" s="436"/>
      <c r="AS294" s="436"/>
      <c r="AT294" s="436"/>
      <c r="AU294" s="436"/>
      <c r="AV294" s="436"/>
      <c r="AW294" s="436"/>
      <c r="AX294" s="436"/>
      <c r="AY294" s="436"/>
      <c r="AZ294" s="436"/>
      <c r="BA294" s="436"/>
      <c r="BB294" s="436"/>
      <c r="BC294" s="436"/>
      <c r="BD294" s="436"/>
      <c r="BE294" s="436"/>
    </row>
    <row r="295" spans="1:57">
      <c r="A295" s="436"/>
      <c r="B295" s="436"/>
      <c r="C295" s="436"/>
      <c r="D295" s="436"/>
      <c r="E295" s="436"/>
      <c r="F295" s="436"/>
      <c r="G295" s="436"/>
      <c r="H295" s="436"/>
      <c r="I295" s="436"/>
      <c r="J295" s="436"/>
      <c r="K295" s="436"/>
      <c r="L295" s="436"/>
      <c r="M295" s="436"/>
      <c r="N295" s="436"/>
      <c r="O295" s="436"/>
      <c r="P295" s="436"/>
      <c r="Q295" s="436"/>
      <c r="R295" s="436"/>
      <c r="S295" s="436"/>
      <c r="T295" s="436"/>
      <c r="U295" s="436"/>
      <c r="V295" s="436"/>
      <c r="W295" s="436"/>
      <c r="X295" s="436"/>
      <c r="Y295" s="436"/>
      <c r="Z295" s="436"/>
      <c r="AA295" s="436"/>
      <c r="AB295" s="436"/>
      <c r="AC295" s="436"/>
      <c r="AD295" s="436"/>
      <c r="AE295" s="436"/>
      <c r="AF295" s="436"/>
      <c r="AG295" s="436"/>
      <c r="AH295" s="436"/>
      <c r="AI295" s="436"/>
      <c r="AJ295" s="436"/>
      <c r="AK295" s="436"/>
      <c r="AL295" s="436"/>
      <c r="AM295" s="436"/>
      <c r="AN295" s="436"/>
      <c r="AO295" s="436"/>
      <c r="AP295" s="436"/>
      <c r="AQ295" s="436"/>
      <c r="AR295" s="436"/>
      <c r="AS295" s="436"/>
      <c r="AT295" s="436"/>
      <c r="AU295" s="436"/>
      <c r="AV295" s="436"/>
      <c r="AW295" s="436"/>
      <c r="AX295" s="436"/>
      <c r="AY295" s="436"/>
      <c r="AZ295" s="436"/>
      <c r="BA295" s="436"/>
      <c r="BB295" s="436"/>
      <c r="BC295" s="436"/>
      <c r="BD295" s="436"/>
      <c r="BE295" s="436"/>
    </row>
    <row r="296" spans="1:57">
      <c r="A296" s="436"/>
      <c r="B296" s="436"/>
      <c r="C296" s="436"/>
      <c r="D296" s="436"/>
      <c r="E296" s="436"/>
      <c r="F296" s="436"/>
      <c r="G296" s="436"/>
      <c r="H296" s="436"/>
      <c r="I296" s="436"/>
      <c r="J296" s="436"/>
      <c r="K296" s="436"/>
      <c r="L296" s="436"/>
      <c r="M296" s="436"/>
      <c r="N296" s="436"/>
      <c r="O296" s="436"/>
      <c r="P296" s="436"/>
      <c r="Q296" s="436"/>
      <c r="R296" s="436"/>
      <c r="S296" s="436"/>
      <c r="T296" s="436"/>
      <c r="U296" s="436"/>
      <c r="V296" s="436"/>
      <c r="W296" s="436"/>
      <c r="X296" s="436"/>
      <c r="Y296" s="436"/>
      <c r="Z296" s="436"/>
      <c r="AA296" s="436"/>
      <c r="AB296" s="436"/>
      <c r="AC296" s="436"/>
      <c r="AD296" s="436"/>
      <c r="AE296" s="436"/>
      <c r="AF296" s="436"/>
      <c r="AG296" s="436"/>
      <c r="AH296" s="436"/>
      <c r="AI296" s="436"/>
      <c r="AJ296" s="436"/>
      <c r="AK296" s="436"/>
      <c r="AL296" s="436"/>
      <c r="AM296" s="436"/>
      <c r="AN296" s="436"/>
      <c r="AO296" s="436"/>
      <c r="AP296" s="436"/>
      <c r="AQ296" s="436"/>
      <c r="AR296" s="436"/>
      <c r="AS296" s="436"/>
      <c r="AT296" s="436"/>
      <c r="AU296" s="436"/>
      <c r="AV296" s="436"/>
      <c r="AW296" s="436"/>
      <c r="AX296" s="436"/>
      <c r="AY296" s="436"/>
      <c r="AZ296" s="436"/>
      <c r="BA296" s="436"/>
      <c r="BB296" s="436"/>
      <c r="BC296" s="436"/>
      <c r="BD296" s="436"/>
      <c r="BE296" s="436"/>
    </row>
    <row r="297" spans="1:57">
      <c r="A297" s="436"/>
      <c r="B297" s="436"/>
      <c r="C297" s="436"/>
      <c r="D297" s="436"/>
      <c r="E297" s="436"/>
      <c r="F297" s="436"/>
      <c r="G297" s="436"/>
      <c r="H297" s="436"/>
      <c r="I297" s="436"/>
      <c r="J297" s="436"/>
      <c r="K297" s="436"/>
      <c r="L297" s="436"/>
      <c r="M297" s="436"/>
      <c r="N297" s="436"/>
      <c r="O297" s="436"/>
      <c r="P297" s="436"/>
      <c r="Q297" s="436"/>
      <c r="R297" s="436"/>
      <c r="S297" s="436"/>
      <c r="T297" s="436"/>
      <c r="U297" s="436"/>
      <c r="V297" s="436"/>
      <c r="W297" s="436"/>
      <c r="X297" s="436"/>
      <c r="Y297" s="436"/>
      <c r="Z297" s="436"/>
      <c r="AA297" s="436"/>
      <c r="AB297" s="436"/>
      <c r="AC297" s="436"/>
      <c r="AD297" s="436"/>
      <c r="AE297" s="436"/>
      <c r="AF297" s="436"/>
      <c r="AG297" s="436"/>
      <c r="AH297" s="436"/>
      <c r="AI297" s="436"/>
      <c r="AJ297" s="436"/>
      <c r="AK297" s="436"/>
      <c r="AL297" s="436"/>
      <c r="AM297" s="436"/>
      <c r="AN297" s="436"/>
      <c r="AO297" s="436"/>
      <c r="AP297" s="436"/>
      <c r="AQ297" s="436"/>
      <c r="AR297" s="436"/>
      <c r="AS297" s="436"/>
      <c r="AT297" s="436"/>
      <c r="AU297" s="436"/>
      <c r="AV297" s="436"/>
      <c r="AW297" s="436"/>
      <c r="AX297" s="436"/>
      <c r="AY297" s="436"/>
      <c r="AZ297" s="436"/>
      <c r="BA297" s="436"/>
      <c r="BB297" s="436"/>
      <c r="BC297" s="436"/>
      <c r="BD297" s="436"/>
      <c r="BE297" s="436"/>
    </row>
    <row r="298" spans="1:57">
      <c r="A298" s="436"/>
      <c r="B298" s="436"/>
      <c r="C298" s="436"/>
      <c r="D298" s="436"/>
      <c r="E298" s="436"/>
      <c r="F298" s="436"/>
      <c r="G298" s="436"/>
      <c r="H298" s="436"/>
      <c r="I298" s="436"/>
      <c r="J298" s="436"/>
      <c r="K298" s="436"/>
      <c r="L298" s="436"/>
      <c r="M298" s="436"/>
      <c r="N298" s="436"/>
      <c r="O298" s="436"/>
      <c r="P298" s="436"/>
      <c r="Q298" s="436"/>
      <c r="R298" s="436"/>
      <c r="S298" s="436"/>
      <c r="T298" s="436"/>
      <c r="U298" s="436"/>
      <c r="V298" s="436"/>
      <c r="W298" s="436"/>
      <c r="X298" s="436"/>
      <c r="Y298" s="436"/>
      <c r="Z298" s="436"/>
      <c r="AA298" s="436"/>
      <c r="AB298" s="436"/>
      <c r="AC298" s="436"/>
      <c r="AD298" s="436"/>
      <c r="AE298" s="436"/>
      <c r="AF298" s="436"/>
      <c r="AG298" s="436"/>
      <c r="AH298" s="436"/>
      <c r="AI298" s="436"/>
      <c r="AJ298" s="436"/>
      <c r="AK298" s="436"/>
      <c r="AL298" s="436"/>
      <c r="AM298" s="436"/>
      <c r="AN298" s="436"/>
      <c r="AO298" s="436"/>
      <c r="AP298" s="436"/>
      <c r="AQ298" s="436"/>
      <c r="AR298" s="436"/>
      <c r="AS298" s="436"/>
      <c r="AT298" s="436"/>
      <c r="AU298" s="436"/>
      <c r="AV298" s="436"/>
      <c r="AW298" s="436"/>
      <c r="AX298" s="436"/>
      <c r="AY298" s="436"/>
      <c r="AZ298" s="436"/>
      <c r="BA298" s="436"/>
      <c r="BB298" s="436"/>
      <c r="BC298" s="436"/>
      <c r="BD298" s="436"/>
      <c r="BE298" s="436"/>
    </row>
    <row r="299" spans="1:57">
      <c r="A299" s="436"/>
      <c r="B299" s="436"/>
      <c r="C299" s="436"/>
      <c r="D299" s="436"/>
      <c r="E299" s="436"/>
      <c r="F299" s="436"/>
      <c r="G299" s="436"/>
      <c r="H299" s="436"/>
      <c r="I299" s="436"/>
      <c r="J299" s="436"/>
      <c r="K299" s="436"/>
      <c r="L299" s="436"/>
      <c r="M299" s="436"/>
      <c r="N299" s="436"/>
      <c r="O299" s="436"/>
      <c r="P299" s="436"/>
      <c r="Q299" s="436"/>
      <c r="R299" s="436"/>
      <c r="S299" s="436"/>
      <c r="T299" s="436"/>
      <c r="U299" s="436"/>
      <c r="V299" s="436"/>
      <c r="W299" s="436"/>
      <c r="X299" s="436"/>
      <c r="Y299" s="436"/>
      <c r="Z299" s="436"/>
      <c r="AA299" s="436"/>
      <c r="AB299" s="436"/>
      <c r="AC299" s="436"/>
      <c r="AD299" s="436"/>
      <c r="AE299" s="436"/>
      <c r="AF299" s="436"/>
      <c r="AG299" s="436"/>
      <c r="AH299" s="436"/>
      <c r="AI299" s="436"/>
      <c r="AJ299" s="436"/>
      <c r="AK299" s="436"/>
      <c r="AL299" s="436"/>
      <c r="AM299" s="436"/>
      <c r="AN299" s="436"/>
      <c r="AO299" s="436"/>
      <c r="AP299" s="436"/>
      <c r="AQ299" s="436"/>
      <c r="AR299" s="436"/>
      <c r="AS299" s="436"/>
      <c r="AT299" s="436"/>
      <c r="AU299" s="436"/>
      <c r="AV299" s="436"/>
      <c r="AW299" s="436"/>
      <c r="AX299" s="436"/>
      <c r="AY299" s="436"/>
      <c r="AZ299" s="436"/>
      <c r="BA299" s="436"/>
      <c r="BB299" s="436"/>
      <c r="BC299" s="436"/>
      <c r="BD299" s="436"/>
      <c r="BE299" s="436"/>
    </row>
    <row r="300" spans="1:57">
      <c r="A300" s="436"/>
      <c r="B300" s="436"/>
      <c r="C300" s="436"/>
      <c r="D300" s="436"/>
      <c r="E300" s="436"/>
      <c r="F300" s="436"/>
      <c r="G300" s="436"/>
      <c r="H300" s="436"/>
      <c r="I300" s="436"/>
      <c r="J300" s="436"/>
      <c r="K300" s="436"/>
      <c r="L300" s="436"/>
      <c r="M300" s="436"/>
      <c r="N300" s="436"/>
      <c r="O300" s="436"/>
      <c r="P300" s="436"/>
      <c r="Q300" s="436"/>
      <c r="R300" s="436"/>
      <c r="S300" s="436"/>
      <c r="T300" s="436"/>
      <c r="U300" s="436"/>
      <c r="V300" s="436"/>
      <c r="W300" s="436"/>
      <c r="X300" s="436"/>
      <c r="Y300" s="436"/>
      <c r="Z300" s="436"/>
      <c r="AA300" s="436"/>
      <c r="AB300" s="436"/>
      <c r="AC300" s="436"/>
      <c r="AD300" s="436"/>
      <c r="AE300" s="436"/>
      <c r="AF300" s="436"/>
      <c r="AG300" s="436"/>
      <c r="AH300" s="436"/>
      <c r="AI300" s="436"/>
      <c r="AJ300" s="436"/>
      <c r="AK300" s="436"/>
      <c r="AL300" s="436"/>
      <c r="AM300" s="436"/>
      <c r="AN300" s="436"/>
      <c r="AO300" s="436"/>
      <c r="AP300" s="436"/>
      <c r="AQ300" s="436"/>
      <c r="AR300" s="436"/>
      <c r="AS300" s="436"/>
      <c r="AT300" s="436"/>
      <c r="AU300" s="436"/>
      <c r="AV300" s="436"/>
      <c r="AW300" s="436"/>
      <c r="AX300" s="436"/>
      <c r="AY300" s="436"/>
      <c r="AZ300" s="436"/>
      <c r="BA300" s="436"/>
      <c r="BB300" s="436"/>
      <c r="BC300" s="436"/>
      <c r="BD300" s="436"/>
      <c r="BE300" s="436"/>
    </row>
    <row r="301" spans="1:57">
      <c r="A301" s="436"/>
      <c r="B301" s="436"/>
      <c r="C301" s="436"/>
      <c r="D301" s="436"/>
      <c r="E301" s="436"/>
      <c r="F301" s="436"/>
      <c r="G301" s="436"/>
      <c r="H301" s="436"/>
      <c r="I301" s="436"/>
      <c r="J301" s="436"/>
      <c r="K301" s="436"/>
      <c r="L301" s="436"/>
      <c r="M301" s="436"/>
      <c r="N301" s="436"/>
      <c r="O301" s="436"/>
      <c r="P301" s="436"/>
      <c r="Q301" s="436"/>
      <c r="R301" s="436"/>
      <c r="S301" s="436"/>
      <c r="T301" s="436"/>
      <c r="U301" s="436"/>
      <c r="V301" s="436"/>
      <c r="W301" s="436"/>
      <c r="X301" s="436"/>
      <c r="Y301" s="436"/>
      <c r="Z301" s="436"/>
      <c r="AA301" s="436"/>
      <c r="AB301" s="436"/>
      <c r="AC301" s="436"/>
      <c r="AD301" s="436"/>
      <c r="AE301" s="436"/>
      <c r="AF301" s="436"/>
      <c r="AG301" s="436"/>
      <c r="AH301" s="436"/>
      <c r="AI301" s="436"/>
      <c r="AJ301" s="436"/>
      <c r="AK301" s="436"/>
      <c r="AL301" s="436"/>
      <c r="AM301" s="436"/>
      <c r="AN301" s="436"/>
      <c r="AO301" s="436"/>
      <c r="AP301" s="436"/>
      <c r="AQ301" s="436"/>
      <c r="AR301" s="436"/>
      <c r="AS301" s="436"/>
      <c r="AT301" s="436"/>
      <c r="AU301" s="436"/>
      <c r="AV301" s="436"/>
      <c r="AW301" s="436"/>
      <c r="AX301" s="436"/>
      <c r="AY301" s="436"/>
      <c r="AZ301" s="436"/>
      <c r="BA301" s="436"/>
      <c r="BB301" s="436"/>
      <c r="BC301" s="436"/>
      <c r="BD301" s="436"/>
      <c r="BE301" s="436"/>
    </row>
    <row r="302" spans="1:57">
      <c r="A302" s="436"/>
      <c r="B302" s="436"/>
      <c r="C302" s="436"/>
      <c r="D302" s="436"/>
      <c r="E302" s="436"/>
      <c r="F302" s="436"/>
      <c r="G302" s="436"/>
      <c r="H302" s="436"/>
      <c r="I302" s="436"/>
      <c r="J302" s="436"/>
      <c r="K302" s="436"/>
      <c r="L302" s="436"/>
      <c r="M302" s="436"/>
      <c r="N302" s="436"/>
      <c r="O302" s="436"/>
      <c r="P302" s="436"/>
      <c r="Q302" s="436"/>
      <c r="R302" s="436"/>
      <c r="S302" s="436"/>
      <c r="T302" s="436"/>
      <c r="U302" s="436"/>
      <c r="V302" s="436"/>
      <c r="W302" s="436"/>
      <c r="X302" s="436"/>
      <c r="Y302" s="436"/>
      <c r="Z302" s="436"/>
      <c r="AA302" s="436"/>
      <c r="AB302" s="436"/>
      <c r="AC302" s="436"/>
      <c r="AD302" s="436"/>
      <c r="AE302" s="436"/>
      <c r="AF302" s="436"/>
      <c r="AG302" s="436"/>
      <c r="AH302" s="436"/>
      <c r="AI302" s="436"/>
      <c r="AJ302" s="436"/>
      <c r="AK302" s="436"/>
      <c r="AL302" s="436"/>
      <c r="AM302" s="436"/>
      <c r="AN302" s="436"/>
      <c r="AO302" s="436"/>
      <c r="AP302" s="436"/>
      <c r="AQ302" s="436"/>
      <c r="AR302" s="436"/>
      <c r="AS302" s="436"/>
      <c r="AT302" s="436"/>
      <c r="AU302" s="436"/>
      <c r="AV302" s="436"/>
      <c r="AW302" s="436"/>
      <c r="AX302" s="436"/>
      <c r="AY302" s="436"/>
      <c r="AZ302" s="436"/>
      <c r="BA302" s="436"/>
      <c r="BB302" s="436"/>
      <c r="BC302" s="436"/>
      <c r="BD302" s="436"/>
      <c r="BE302" s="436"/>
    </row>
    <row r="303" spans="1:57">
      <c r="A303" s="436"/>
      <c r="B303" s="436"/>
      <c r="C303" s="436"/>
      <c r="D303" s="436"/>
      <c r="E303" s="436"/>
      <c r="F303" s="436"/>
      <c r="G303" s="436"/>
      <c r="H303" s="436"/>
      <c r="I303" s="436"/>
      <c r="J303" s="436"/>
      <c r="K303" s="436"/>
      <c r="L303" s="436"/>
      <c r="M303" s="436"/>
      <c r="N303" s="436"/>
      <c r="O303" s="436"/>
      <c r="P303" s="436"/>
      <c r="Q303" s="436"/>
      <c r="R303" s="436"/>
      <c r="S303" s="436"/>
      <c r="T303" s="436"/>
      <c r="U303" s="436"/>
      <c r="V303" s="436"/>
      <c r="W303" s="436"/>
      <c r="X303" s="436"/>
      <c r="Y303" s="436"/>
      <c r="Z303" s="436"/>
      <c r="AA303" s="436"/>
      <c r="AB303" s="436"/>
      <c r="AC303" s="436"/>
      <c r="AD303" s="436"/>
      <c r="AE303" s="436"/>
      <c r="AF303" s="436"/>
      <c r="AG303" s="436"/>
      <c r="AH303" s="436"/>
      <c r="AI303" s="436"/>
      <c r="AJ303" s="436"/>
      <c r="AK303" s="436"/>
      <c r="AL303" s="436"/>
      <c r="AM303" s="436"/>
      <c r="AN303" s="436"/>
      <c r="AO303" s="436"/>
      <c r="AP303" s="436"/>
      <c r="AQ303" s="436"/>
      <c r="AR303" s="436"/>
      <c r="AS303" s="436"/>
      <c r="AT303" s="436"/>
      <c r="AU303" s="436"/>
      <c r="AV303" s="436"/>
      <c r="AW303" s="436"/>
      <c r="AX303" s="436"/>
      <c r="AY303" s="436"/>
      <c r="AZ303" s="436"/>
      <c r="BA303" s="436"/>
      <c r="BB303" s="436"/>
      <c r="BC303" s="436"/>
      <c r="BD303" s="436"/>
      <c r="BE303" s="436"/>
    </row>
    <row r="304" spans="1:57">
      <c r="A304" s="436"/>
      <c r="B304" s="436"/>
      <c r="C304" s="436"/>
      <c r="D304" s="436"/>
      <c r="E304" s="436"/>
      <c r="F304" s="436"/>
      <c r="G304" s="436"/>
      <c r="H304" s="436"/>
      <c r="I304" s="436"/>
      <c r="J304" s="436"/>
      <c r="K304" s="436"/>
      <c r="L304" s="436"/>
      <c r="M304" s="436"/>
      <c r="N304" s="436"/>
      <c r="O304" s="436"/>
      <c r="P304" s="436"/>
      <c r="Q304" s="436"/>
      <c r="R304" s="436"/>
      <c r="S304" s="436"/>
      <c r="T304" s="436"/>
      <c r="U304" s="436"/>
      <c r="V304" s="436"/>
      <c r="W304" s="436"/>
      <c r="X304" s="436"/>
      <c r="Y304" s="436"/>
      <c r="Z304" s="436"/>
      <c r="AA304" s="436"/>
      <c r="AB304" s="436"/>
      <c r="AC304" s="436"/>
      <c r="AD304" s="436"/>
      <c r="AE304" s="436"/>
      <c r="AF304" s="436"/>
      <c r="AG304" s="436"/>
      <c r="AH304" s="436"/>
      <c r="AI304" s="436"/>
      <c r="AJ304" s="436"/>
      <c r="AK304" s="436"/>
      <c r="AL304" s="436"/>
      <c r="AM304" s="436"/>
      <c r="AN304" s="436"/>
      <c r="AO304" s="436"/>
      <c r="AP304" s="436"/>
      <c r="AQ304" s="436"/>
      <c r="AR304" s="436"/>
      <c r="AS304" s="436"/>
      <c r="AT304" s="436"/>
      <c r="AU304" s="436"/>
      <c r="AV304" s="436"/>
      <c r="AW304" s="436"/>
      <c r="AX304" s="436"/>
      <c r="AY304" s="436"/>
      <c r="AZ304" s="436"/>
      <c r="BA304" s="436"/>
      <c r="BB304" s="436"/>
      <c r="BC304" s="436"/>
      <c r="BD304" s="436"/>
      <c r="BE304" s="436"/>
    </row>
    <row r="305" spans="1:57">
      <c r="A305" s="436"/>
      <c r="B305" s="436"/>
      <c r="C305" s="436"/>
      <c r="D305" s="436"/>
      <c r="E305" s="436"/>
      <c r="F305" s="436"/>
      <c r="G305" s="436"/>
      <c r="H305" s="436"/>
      <c r="I305" s="436"/>
      <c r="J305" s="436"/>
      <c r="K305" s="436"/>
      <c r="L305" s="436"/>
      <c r="M305" s="436"/>
      <c r="N305" s="436"/>
      <c r="O305" s="436"/>
      <c r="P305" s="436"/>
      <c r="Q305" s="436"/>
      <c r="R305" s="436"/>
      <c r="S305" s="436"/>
      <c r="T305" s="436"/>
      <c r="U305" s="436"/>
      <c r="V305" s="436"/>
      <c r="W305" s="436"/>
      <c r="X305" s="436"/>
      <c r="Y305" s="436"/>
      <c r="Z305" s="436"/>
      <c r="AA305" s="436"/>
      <c r="AB305" s="436"/>
      <c r="AC305" s="436"/>
      <c r="AD305" s="436"/>
      <c r="AE305" s="436"/>
      <c r="AF305" s="436"/>
      <c r="AG305" s="436"/>
      <c r="AH305" s="436"/>
      <c r="AI305" s="436"/>
      <c r="AJ305" s="436"/>
      <c r="AK305" s="436"/>
      <c r="AL305" s="436"/>
      <c r="AM305" s="436"/>
      <c r="AN305" s="436"/>
      <c r="AO305" s="436"/>
      <c r="AP305" s="436"/>
      <c r="AQ305" s="436"/>
      <c r="AR305" s="436"/>
      <c r="AS305" s="436"/>
      <c r="AT305" s="436"/>
      <c r="AU305" s="436"/>
      <c r="AV305" s="436"/>
      <c r="AW305" s="436"/>
      <c r="AX305" s="436"/>
      <c r="AY305" s="436"/>
      <c r="AZ305" s="436"/>
      <c r="BA305" s="436"/>
      <c r="BB305" s="436"/>
      <c r="BC305" s="436"/>
      <c r="BD305" s="436"/>
      <c r="BE305" s="436"/>
    </row>
    <row r="306" spans="1:57">
      <c r="A306" s="436"/>
      <c r="B306" s="436"/>
      <c r="C306" s="436"/>
      <c r="D306" s="436"/>
      <c r="E306" s="436"/>
      <c r="F306" s="436"/>
      <c r="G306" s="436"/>
      <c r="H306" s="436"/>
      <c r="I306" s="436"/>
      <c r="J306" s="436"/>
      <c r="K306" s="436"/>
      <c r="L306" s="436"/>
      <c r="M306" s="436"/>
      <c r="N306" s="436"/>
      <c r="O306" s="436"/>
      <c r="P306" s="436"/>
      <c r="Q306" s="436"/>
      <c r="R306" s="436"/>
      <c r="S306" s="436"/>
      <c r="T306" s="436"/>
      <c r="U306" s="436"/>
      <c r="V306" s="436"/>
      <c r="W306" s="436"/>
      <c r="X306" s="436"/>
      <c r="Y306" s="436"/>
      <c r="Z306" s="436"/>
      <c r="AA306" s="436"/>
      <c r="AB306" s="436"/>
      <c r="AC306" s="436"/>
      <c r="AD306" s="436"/>
      <c r="AE306" s="436"/>
      <c r="AF306" s="436"/>
      <c r="AG306" s="436"/>
      <c r="AH306" s="436"/>
      <c r="AI306" s="436"/>
      <c r="AJ306" s="436"/>
      <c r="AK306" s="436"/>
      <c r="AL306" s="436"/>
      <c r="AM306" s="436"/>
      <c r="AN306" s="436"/>
      <c r="AO306" s="436"/>
      <c r="AP306" s="436"/>
      <c r="AQ306" s="436"/>
      <c r="AR306" s="436"/>
      <c r="AS306" s="436"/>
      <c r="AT306" s="436"/>
      <c r="AU306" s="436"/>
      <c r="AV306" s="436"/>
      <c r="AW306" s="436"/>
      <c r="AX306" s="436"/>
      <c r="AY306" s="436"/>
      <c r="AZ306" s="436"/>
      <c r="BA306" s="436"/>
      <c r="BB306" s="436"/>
      <c r="BC306" s="436"/>
      <c r="BD306" s="436"/>
      <c r="BE306" s="436"/>
    </row>
    <row r="307" spans="1:57">
      <c r="A307" s="436"/>
      <c r="B307" s="436"/>
      <c r="C307" s="436"/>
      <c r="D307" s="436"/>
      <c r="E307" s="436"/>
      <c r="F307" s="436"/>
      <c r="G307" s="436"/>
      <c r="H307" s="436"/>
      <c r="I307" s="436"/>
      <c r="J307" s="436"/>
      <c r="K307" s="436"/>
      <c r="L307" s="436"/>
      <c r="M307" s="436"/>
      <c r="N307" s="436"/>
      <c r="O307" s="436"/>
      <c r="P307" s="436"/>
      <c r="Q307" s="436"/>
      <c r="R307" s="436"/>
      <c r="S307" s="436"/>
      <c r="T307" s="436"/>
      <c r="U307" s="436"/>
      <c r="V307" s="436"/>
      <c r="W307" s="436"/>
      <c r="X307" s="436"/>
      <c r="Y307" s="436"/>
      <c r="Z307" s="436"/>
      <c r="AA307" s="436"/>
      <c r="AB307" s="436"/>
      <c r="AC307" s="436"/>
      <c r="AD307" s="436"/>
      <c r="AE307" s="436"/>
      <c r="AF307" s="436"/>
      <c r="AG307" s="436"/>
      <c r="AH307" s="436"/>
      <c r="AI307" s="436"/>
      <c r="AJ307" s="436"/>
      <c r="AK307" s="436"/>
      <c r="AL307" s="436"/>
      <c r="AM307" s="436"/>
      <c r="AN307" s="436"/>
      <c r="AO307" s="436"/>
      <c r="AP307" s="436"/>
      <c r="AQ307" s="436"/>
      <c r="AR307" s="436"/>
      <c r="AS307" s="436"/>
      <c r="AT307" s="436"/>
      <c r="AU307" s="436"/>
      <c r="AV307" s="436"/>
      <c r="AW307" s="436"/>
      <c r="AX307" s="436"/>
      <c r="AY307" s="436"/>
      <c r="AZ307" s="436"/>
      <c r="BA307" s="436"/>
      <c r="BB307" s="436"/>
      <c r="BC307" s="436"/>
      <c r="BD307" s="436"/>
      <c r="BE307" s="436"/>
    </row>
    <row r="308" spans="1:57">
      <c r="A308" s="436"/>
      <c r="B308" s="436"/>
      <c r="C308" s="436"/>
      <c r="D308" s="436"/>
      <c r="E308" s="436"/>
      <c r="F308" s="436"/>
      <c r="G308" s="436"/>
      <c r="H308" s="436"/>
      <c r="I308" s="436"/>
      <c r="J308" s="436"/>
      <c r="K308" s="436"/>
      <c r="L308" s="436"/>
      <c r="M308" s="436"/>
      <c r="N308" s="436"/>
      <c r="O308" s="436"/>
      <c r="P308" s="436"/>
      <c r="Q308" s="436"/>
      <c r="R308" s="436"/>
      <c r="S308" s="436"/>
      <c r="T308" s="436"/>
      <c r="U308" s="436"/>
      <c r="V308" s="436"/>
      <c r="W308" s="436"/>
      <c r="X308" s="436"/>
      <c r="Y308" s="436"/>
      <c r="Z308" s="436"/>
      <c r="AA308" s="436"/>
      <c r="AB308" s="436"/>
      <c r="AC308" s="436"/>
      <c r="AD308" s="436"/>
      <c r="AE308" s="436"/>
      <c r="AF308" s="436"/>
      <c r="AG308" s="436"/>
      <c r="AH308" s="436"/>
      <c r="AI308" s="436"/>
      <c r="AJ308" s="436"/>
      <c r="AK308" s="436"/>
      <c r="AL308" s="436"/>
      <c r="AM308" s="436"/>
      <c r="AN308" s="436"/>
      <c r="AO308" s="436"/>
      <c r="AP308" s="436"/>
      <c r="AQ308" s="436"/>
      <c r="AR308" s="436"/>
      <c r="AS308" s="436"/>
      <c r="AT308" s="436"/>
      <c r="AU308" s="436"/>
      <c r="AV308" s="436"/>
      <c r="AW308" s="436"/>
      <c r="AX308" s="436"/>
      <c r="AY308" s="436"/>
      <c r="AZ308" s="436"/>
      <c r="BA308" s="436"/>
      <c r="BB308" s="436"/>
      <c r="BC308" s="436"/>
      <c r="BD308" s="436"/>
      <c r="BE308" s="436"/>
    </row>
    <row r="309" spans="1:57">
      <c r="A309" s="436"/>
      <c r="B309" s="436"/>
      <c r="C309" s="436"/>
      <c r="D309" s="436"/>
      <c r="E309" s="436"/>
      <c r="F309" s="436"/>
      <c r="G309" s="436"/>
      <c r="H309" s="436"/>
      <c r="I309" s="436"/>
      <c r="J309" s="436"/>
      <c r="K309" s="436"/>
      <c r="L309" s="436"/>
      <c r="M309" s="436"/>
      <c r="N309" s="436"/>
      <c r="O309" s="436"/>
      <c r="P309" s="436"/>
      <c r="Q309" s="436"/>
      <c r="R309" s="436"/>
      <c r="S309" s="436"/>
      <c r="T309" s="436"/>
      <c r="U309" s="436"/>
      <c r="V309" s="436"/>
      <c r="W309" s="436"/>
      <c r="X309" s="436"/>
      <c r="Y309" s="436"/>
      <c r="Z309" s="436"/>
      <c r="AA309" s="436"/>
      <c r="AB309" s="436"/>
      <c r="AC309" s="436"/>
      <c r="AD309" s="436"/>
      <c r="AE309" s="436"/>
      <c r="AF309" s="436"/>
      <c r="AG309" s="436"/>
      <c r="AH309" s="436"/>
      <c r="AI309" s="436"/>
      <c r="AJ309" s="436"/>
      <c r="AK309" s="436"/>
      <c r="AL309" s="436"/>
      <c r="AM309" s="436"/>
      <c r="AN309" s="436"/>
      <c r="AO309" s="436"/>
      <c r="AP309" s="436"/>
      <c r="AQ309" s="436"/>
      <c r="AR309" s="436"/>
      <c r="AS309" s="436"/>
      <c r="AT309" s="436"/>
      <c r="AU309" s="436"/>
      <c r="AV309" s="436"/>
      <c r="AW309" s="436"/>
      <c r="AX309" s="436"/>
      <c r="AY309" s="436"/>
      <c r="AZ309" s="436"/>
      <c r="BA309" s="436"/>
      <c r="BB309" s="436"/>
      <c r="BC309" s="436"/>
      <c r="BD309" s="436"/>
      <c r="BE309" s="436"/>
    </row>
    <row r="310" spans="1:57">
      <c r="A310" s="436"/>
      <c r="B310" s="436"/>
      <c r="C310" s="436"/>
      <c r="D310" s="436"/>
      <c r="E310" s="436"/>
      <c r="F310" s="436"/>
      <c r="G310" s="436"/>
      <c r="H310" s="436"/>
      <c r="I310" s="436"/>
      <c r="J310" s="436"/>
      <c r="K310" s="436"/>
      <c r="L310" s="436"/>
      <c r="M310" s="436"/>
      <c r="N310" s="436"/>
      <c r="O310" s="436"/>
      <c r="P310" s="436"/>
      <c r="Q310" s="436"/>
      <c r="R310" s="436"/>
      <c r="S310" s="436"/>
      <c r="T310" s="436"/>
      <c r="U310" s="436"/>
      <c r="V310" s="436"/>
      <c r="W310" s="436"/>
      <c r="X310" s="436"/>
      <c r="Y310" s="436"/>
      <c r="Z310" s="436"/>
      <c r="AA310" s="436"/>
      <c r="AB310" s="436"/>
      <c r="AC310" s="436"/>
      <c r="AD310" s="436"/>
      <c r="AE310" s="436"/>
      <c r="AF310" s="436"/>
      <c r="AG310" s="436"/>
      <c r="AH310" s="436"/>
      <c r="AI310" s="436"/>
      <c r="AJ310" s="436"/>
      <c r="AK310" s="436"/>
      <c r="AL310" s="436"/>
      <c r="AM310" s="436"/>
      <c r="AN310" s="436"/>
      <c r="AO310" s="436"/>
      <c r="AP310" s="436"/>
      <c r="AQ310" s="436"/>
      <c r="AR310" s="436"/>
      <c r="AS310" s="436"/>
      <c r="AT310" s="436"/>
      <c r="AU310" s="436"/>
      <c r="AV310" s="436"/>
      <c r="AW310" s="436"/>
      <c r="AX310" s="436"/>
      <c r="AY310" s="436"/>
      <c r="AZ310" s="436"/>
      <c r="BA310" s="436"/>
      <c r="BB310" s="436"/>
      <c r="BC310" s="436"/>
      <c r="BD310" s="436"/>
      <c r="BE310" s="436"/>
    </row>
    <row r="311" spans="1:57">
      <c r="A311" s="436"/>
      <c r="B311" s="436"/>
      <c r="C311" s="436"/>
      <c r="D311" s="436"/>
      <c r="E311" s="436"/>
      <c r="F311" s="436"/>
      <c r="G311" s="436"/>
      <c r="H311" s="436"/>
      <c r="I311" s="436"/>
      <c r="J311" s="436"/>
      <c r="K311" s="436"/>
      <c r="L311" s="436"/>
      <c r="M311" s="436"/>
      <c r="N311" s="436"/>
      <c r="O311" s="436"/>
      <c r="P311" s="436"/>
      <c r="Q311" s="436"/>
      <c r="R311" s="436"/>
      <c r="S311" s="436"/>
      <c r="T311" s="436"/>
      <c r="U311" s="436"/>
      <c r="V311" s="436"/>
      <c r="W311" s="436"/>
      <c r="X311" s="436"/>
      <c r="Y311" s="436"/>
      <c r="Z311" s="436"/>
      <c r="AA311" s="436"/>
      <c r="AB311" s="436"/>
      <c r="AC311" s="436"/>
      <c r="AD311" s="436"/>
      <c r="AE311" s="436"/>
      <c r="AF311" s="436"/>
      <c r="AG311" s="436"/>
      <c r="AH311" s="436"/>
      <c r="AI311" s="436"/>
      <c r="AJ311" s="436"/>
      <c r="AK311" s="436"/>
      <c r="AL311" s="436"/>
      <c r="AM311" s="436"/>
      <c r="AN311" s="436"/>
      <c r="AO311" s="436"/>
      <c r="AP311" s="436"/>
      <c r="AQ311" s="436"/>
      <c r="AR311" s="436"/>
      <c r="AS311" s="436"/>
      <c r="AT311" s="436"/>
      <c r="AU311" s="436"/>
      <c r="AV311" s="436"/>
      <c r="AW311" s="436"/>
      <c r="AX311" s="436"/>
      <c r="AY311" s="436"/>
      <c r="AZ311" s="436"/>
      <c r="BA311" s="436"/>
      <c r="BB311" s="436"/>
      <c r="BC311" s="436"/>
      <c r="BD311" s="436"/>
      <c r="BE311" s="436"/>
    </row>
    <row r="312" spans="1:57">
      <c r="A312" s="436"/>
      <c r="B312" s="436"/>
      <c r="C312" s="436"/>
      <c r="D312" s="436"/>
      <c r="E312" s="436"/>
      <c r="F312" s="436"/>
      <c r="G312" s="436"/>
      <c r="H312" s="436"/>
      <c r="I312" s="436"/>
      <c r="J312" s="436"/>
      <c r="K312" s="436"/>
      <c r="L312" s="436"/>
      <c r="M312" s="436"/>
      <c r="N312" s="436"/>
      <c r="O312" s="436"/>
      <c r="P312" s="436"/>
      <c r="Q312" s="436"/>
      <c r="R312" s="436"/>
      <c r="S312" s="436"/>
      <c r="T312" s="436"/>
      <c r="U312" s="436"/>
      <c r="V312" s="436"/>
      <c r="W312" s="436"/>
      <c r="X312" s="436"/>
      <c r="Y312" s="436"/>
      <c r="Z312" s="436"/>
      <c r="AA312" s="436"/>
      <c r="AB312" s="436"/>
      <c r="AC312" s="436"/>
      <c r="AD312" s="436"/>
      <c r="AE312" s="436"/>
      <c r="AF312" s="436"/>
      <c r="AG312" s="436"/>
      <c r="AH312" s="436"/>
      <c r="AI312" s="436"/>
      <c r="AJ312" s="436"/>
      <c r="AK312" s="436"/>
      <c r="AL312" s="436"/>
      <c r="AM312" s="436"/>
      <c r="AN312" s="436"/>
      <c r="AO312" s="436"/>
      <c r="AP312" s="436"/>
      <c r="AQ312" s="436"/>
      <c r="AR312" s="436"/>
      <c r="AS312" s="436"/>
      <c r="AT312" s="436"/>
      <c r="AU312" s="436"/>
      <c r="AV312" s="436"/>
      <c r="AW312" s="436"/>
      <c r="AX312" s="436"/>
      <c r="AY312" s="436"/>
      <c r="AZ312" s="436"/>
      <c r="BA312" s="436"/>
      <c r="BB312" s="436"/>
      <c r="BC312" s="436"/>
      <c r="BD312" s="436"/>
      <c r="BE312" s="436"/>
    </row>
    <row r="313" spans="1:57">
      <c r="A313" s="436"/>
      <c r="B313" s="436"/>
      <c r="C313" s="436"/>
      <c r="D313" s="436"/>
      <c r="E313" s="436"/>
      <c r="F313" s="436"/>
      <c r="G313" s="436"/>
      <c r="H313" s="436"/>
      <c r="I313" s="436"/>
      <c r="J313" s="436"/>
      <c r="K313" s="436"/>
      <c r="L313" s="436"/>
      <c r="M313" s="436"/>
      <c r="N313" s="436"/>
      <c r="O313" s="436"/>
      <c r="P313" s="436"/>
      <c r="Q313" s="436"/>
      <c r="R313" s="436"/>
      <c r="S313" s="436"/>
      <c r="T313" s="436"/>
      <c r="U313" s="436"/>
      <c r="V313" s="436"/>
      <c r="W313" s="436"/>
      <c r="X313" s="436"/>
      <c r="Y313" s="436"/>
      <c r="Z313" s="436"/>
      <c r="AA313" s="436"/>
      <c r="AB313" s="436"/>
      <c r="AC313" s="436"/>
      <c r="AD313" s="436"/>
      <c r="AE313" s="436"/>
      <c r="AF313" s="436"/>
      <c r="AG313" s="436"/>
      <c r="AH313" s="436"/>
      <c r="AI313" s="436"/>
      <c r="AJ313" s="436"/>
      <c r="AK313" s="436"/>
      <c r="AL313" s="436"/>
      <c r="AM313" s="436"/>
      <c r="AN313" s="436"/>
      <c r="AO313" s="436"/>
      <c r="AP313" s="436"/>
      <c r="AQ313" s="436"/>
      <c r="AR313" s="436"/>
      <c r="AS313" s="436"/>
      <c r="AT313" s="436"/>
      <c r="AU313" s="436"/>
      <c r="AV313" s="436"/>
      <c r="AW313" s="436"/>
      <c r="AX313" s="436"/>
      <c r="AY313" s="436"/>
      <c r="AZ313" s="436"/>
      <c r="BA313" s="436"/>
      <c r="BB313" s="436"/>
      <c r="BC313" s="436"/>
      <c r="BD313" s="436"/>
      <c r="BE313" s="436"/>
    </row>
    <row r="314" spans="1:57">
      <c r="A314" s="436"/>
      <c r="B314" s="436"/>
      <c r="C314" s="436"/>
      <c r="D314" s="436"/>
      <c r="E314" s="436"/>
      <c r="F314" s="436"/>
      <c r="G314" s="436"/>
      <c r="H314" s="436"/>
      <c r="I314" s="436"/>
      <c r="J314" s="436"/>
      <c r="K314" s="436"/>
      <c r="L314" s="436"/>
      <c r="M314" s="436"/>
      <c r="N314" s="436"/>
      <c r="O314" s="436"/>
      <c r="P314" s="436"/>
      <c r="Q314" s="436"/>
      <c r="R314" s="436"/>
      <c r="S314" s="436"/>
      <c r="T314" s="436"/>
      <c r="U314" s="436"/>
      <c r="V314" s="436"/>
      <c r="W314" s="436"/>
      <c r="X314" s="436"/>
      <c r="Y314" s="436"/>
      <c r="Z314" s="436"/>
      <c r="AA314" s="436"/>
      <c r="AB314" s="436"/>
      <c r="AC314" s="436"/>
      <c r="AD314" s="436"/>
      <c r="AE314" s="436"/>
      <c r="AF314" s="436"/>
      <c r="AG314" s="436"/>
      <c r="AH314" s="436"/>
      <c r="AI314" s="436"/>
      <c r="AJ314" s="436"/>
      <c r="AK314" s="436"/>
      <c r="AL314" s="436"/>
      <c r="AM314" s="436"/>
      <c r="AN314" s="436"/>
      <c r="AO314" s="436"/>
      <c r="AP314" s="436"/>
      <c r="AQ314" s="436"/>
      <c r="AR314" s="436"/>
      <c r="AS314" s="436"/>
      <c r="AT314" s="436"/>
      <c r="AU314" s="436"/>
      <c r="AV314" s="436"/>
      <c r="AW314" s="436"/>
      <c r="AX314" s="436"/>
      <c r="AY314" s="436"/>
      <c r="AZ314" s="436"/>
      <c r="BA314" s="436"/>
      <c r="BB314" s="436"/>
      <c r="BC314" s="436"/>
      <c r="BD314" s="436"/>
      <c r="BE314" s="436"/>
    </row>
    <row r="315" spans="1:57">
      <c r="A315" s="436"/>
      <c r="B315" s="436"/>
      <c r="C315" s="436"/>
      <c r="D315" s="436"/>
      <c r="E315" s="436"/>
      <c r="F315" s="436"/>
      <c r="G315" s="436"/>
      <c r="H315" s="436"/>
      <c r="I315" s="436"/>
      <c r="J315" s="436"/>
      <c r="K315" s="436"/>
      <c r="L315" s="436"/>
      <c r="M315" s="436"/>
      <c r="N315" s="436"/>
      <c r="O315" s="436"/>
      <c r="P315" s="436"/>
      <c r="Q315" s="436"/>
      <c r="R315" s="436"/>
      <c r="S315" s="436"/>
      <c r="T315" s="436"/>
      <c r="U315" s="436"/>
      <c r="V315" s="436"/>
      <c r="W315" s="436"/>
      <c r="X315" s="436"/>
      <c r="Y315" s="436"/>
      <c r="Z315" s="436"/>
      <c r="AA315" s="436"/>
      <c r="AB315" s="436"/>
      <c r="AC315" s="436"/>
      <c r="AD315" s="436"/>
      <c r="AE315" s="436"/>
      <c r="AF315" s="436"/>
      <c r="AG315" s="436"/>
      <c r="AH315" s="436"/>
      <c r="AI315" s="436"/>
      <c r="AJ315" s="436"/>
      <c r="AK315" s="436"/>
      <c r="AL315" s="436"/>
      <c r="AM315" s="436"/>
      <c r="AN315" s="436"/>
      <c r="AO315" s="436"/>
      <c r="AP315" s="436"/>
      <c r="AQ315" s="436"/>
      <c r="AR315" s="436"/>
      <c r="AS315" s="436"/>
      <c r="AT315" s="436"/>
      <c r="AU315" s="436"/>
      <c r="AV315" s="436"/>
      <c r="AW315" s="436"/>
      <c r="AX315" s="436"/>
      <c r="AY315" s="436"/>
      <c r="AZ315" s="436"/>
      <c r="BA315" s="436"/>
      <c r="BB315" s="436"/>
      <c r="BC315" s="436"/>
      <c r="BD315" s="436"/>
      <c r="BE315" s="436"/>
    </row>
    <row r="316" spans="1:57">
      <c r="A316" s="436"/>
      <c r="B316" s="436"/>
      <c r="C316" s="436"/>
      <c r="D316" s="436"/>
      <c r="E316" s="436"/>
      <c r="F316" s="436"/>
      <c r="G316" s="436"/>
      <c r="H316" s="436"/>
      <c r="I316" s="436"/>
      <c r="J316" s="436"/>
      <c r="K316" s="436"/>
      <c r="L316" s="436"/>
      <c r="M316" s="436"/>
      <c r="N316" s="436"/>
      <c r="O316" s="436"/>
      <c r="P316" s="436"/>
      <c r="Q316" s="436"/>
      <c r="R316" s="436"/>
      <c r="S316" s="436"/>
      <c r="T316" s="436"/>
      <c r="U316" s="436"/>
      <c r="V316" s="436"/>
      <c r="W316" s="436"/>
      <c r="X316" s="436"/>
      <c r="Y316" s="436"/>
      <c r="Z316" s="436"/>
      <c r="AA316" s="436"/>
      <c r="AB316" s="436"/>
      <c r="AC316" s="436"/>
      <c r="AD316" s="436"/>
      <c r="AE316" s="436"/>
      <c r="AF316" s="436"/>
      <c r="AG316" s="436"/>
      <c r="AH316" s="436"/>
      <c r="AI316" s="436"/>
      <c r="AJ316" s="436"/>
      <c r="AK316" s="436"/>
      <c r="AL316" s="436"/>
      <c r="AM316" s="436"/>
      <c r="AN316" s="436"/>
      <c r="AO316" s="436"/>
      <c r="AP316" s="436"/>
      <c r="AQ316" s="436"/>
      <c r="AR316" s="436"/>
      <c r="AS316" s="436"/>
      <c r="AT316" s="436"/>
      <c r="AU316" s="436"/>
      <c r="AV316" s="436"/>
      <c r="AW316" s="436"/>
      <c r="AX316" s="436"/>
      <c r="AY316" s="436"/>
      <c r="AZ316" s="436"/>
      <c r="BA316" s="436"/>
      <c r="BB316" s="436"/>
      <c r="BC316" s="436"/>
      <c r="BD316" s="436"/>
      <c r="BE316" s="436"/>
    </row>
    <row r="317" spans="1:57">
      <c r="A317" s="436"/>
      <c r="B317" s="436"/>
      <c r="C317" s="436"/>
      <c r="D317" s="436"/>
      <c r="E317" s="436"/>
      <c r="F317" s="436"/>
      <c r="G317" s="436"/>
      <c r="H317" s="436"/>
      <c r="I317" s="436"/>
      <c r="J317" s="436"/>
      <c r="K317" s="436"/>
      <c r="L317" s="436"/>
      <c r="M317" s="436"/>
      <c r="N317" s="436"/>
      <c r="O317" s="436"/>
      <c r="P317" s="436"/>
      <c r="Q317" s="436"/>
      <c r="R317" s="436"/>
      <c r="S317" s="436"/>
      <c r="T317" s="436"/>
      <c r="U317" s="436"/>
      <c r="V317" s="436"/>
      <c r="W317" s="436"/>
      <c r="X317" s="436"/>
      <c r="Y317" s="436"/>
      <c r="Z317" s="436"/>
      <c r="AA317" s="436"/>
      <c r="AB317" s="436"/>
      <c r="AC317" s="436"/>
      <c r="AD317" s="436"/>
      <c r="AE317" s="436"/>
      <c r="AF317" s="436"/>
      <c r="AG317" s="436"/>
      <c r="AH317" s="436"/>
      <c r="AI317" s="436"/>
      <c r="AJ317" s="436"/>
      <c r="AK317" s="436"/>
      <c r="AL317" s="436"/>
      <c r="AM317" s="436"/>
      <c r="AN317" s="436"/>
      <c r="AO317" s="436"/>
      <c r="AP317" s="436"/>
      <c r="AQ317" s="436"/>
      <c r="AR317" s="436"/>
      <c r="AS317" s="436"/>
      <c r="AT317" s="436"/>
      <c r="AU317" s="436"/>
      <c r="AV317" s="436"/>
      <c r="AW317" s="436"/>
      <c r="AX317" s="436"/>
      <c r="AY317" s="436"/>
      <c r="AZ317" s="436"/>
      <c r="BA317" s="436"/>
      <c r="BB317" s="436"/>
      <c r="BC317" s="436"/>
      <c r="BD317" s="436"/>
      <c r="BE317" s="436"/>
    </row>
    <row r="318" spans="1:57">
      <c r="A318" s="436"/>
      <c r="B318" s="436"/>
      <c r="C318" s="436"/>
      <c r="D318" s="436"/>
      <c r="E318" s="436"/>
      <c r="F318" s="436"/>
      <c r="G318" s="436"/>
      <c r="H318" s="436"/>
      <c r="I318" s="436"/>
      <c r="J318" s="436"/>
      <c r="K318" s="436"/>
      <c r="L318" s="436"/>
      <c r="M318" s="436"/>
      <c r="N318" s="436"/>
      <c r="O318" s="436"/>
      <c r="P318" s="436"/>
      <c r="Q318" s="436"/>
      <c r="R318" s="436"/>
      <c r="S318" s="436"/>
      <c r="T318" s="436"/>
      <c r="U318" s="436"/>
      <c r="V318" s="436"/>
      <c r="W318" s="436"/>
      <c r="X318" s="436"/>
      <c r="Y318" s="436"/>
      <c r="Z318" s="436"/>
      <c r="AA318" s="436"/>
      <c r="AB318" s="436"/>
      <c r="AC318" s="436"/>
      <c r="AD318" s="436"/>
      <c r="AE318" s="436"/>
      <c r="AF318" s="436"/>
      <c r="AG318" s="436"/>
      <c r="AH318" s="436"/>
      <c r="AI318" s="436"/>
      <c r="AJ318" s="436"/>
      <c r="AK318" s="436"/>
      <c r="AL318" s="436"/>
      <c r="AM318" s="436"/>
      <c r="AN318" s="436"/>
      <c r="AO318" s="436"/>
      <c r="AP318" s="436"/>
      <c r="AQ318" s="436"/>
      <c r="AR318" s="436"/>
      <c r="AS318" s="436"/>
      <c r="AT318" s="436"/>
      <c r="AU318" s="436"/>
      <c r="AV318" s="436"/>
      <c r="AW318" s="436"/>
      <c r="AX318" s="436"/>
      <c r="AY318" s="436"/>
      <c r="AZ318" s="436"/>
      <c r="BA318" s="436"/>
      <c r="BB318" s="436"/>
      <c r="BC318" s="436"/>
      <c r="BD318" s="436"/>
      <c r="BE318" s="436"/>
    </row>
    <row r="319" spans="1:57">
      <c r="A319" s="436"/>
      <c r="B319" s="436"/>
      <c r="C319" s="436"/>
      <c r="D319" s="436"/>
      <c r="E319" s="436"/>
      <c r="F319" s="436"/>
      <c r="G319" s="436"/>
      <c r="H319" s="436"/>
      <c r="I319" s="436"/>
      <c r="J319" s="436"/>
      <c r="K319" s="436"/>
      <c r="L319" s="436"/>
      <c r="M319" s="436"/>
      <c r="N319" s="436"/>
      <c r="O319" s="436"/>
      <c r="P319" s="436"/>
      <c r="Q319" s="436"/>
      <c r="R319" s="436"/>
      <c r="S319" s="436"/>
      <c r="T319" s="436"/>
      <c r="U319" s="436"/>
      <c r="V319" s="436"/>
      <c r="W319" s="436"/>
      <c r="X319" s="436"/>
      <c r="Y319" s="436"/>
      <c r="Z319" s="436"/>
      <c r="AA319" s="436"/>
      <c r="AB319" s="436"/>
      <c r="AC319" s="436"/>
      <c r="AD319" s="436"/>
      <c r="AE319" s="436"/>
      <c r="AF319" s="436"/>
      <c r="AG319" s="436"/>
      <c r="AH319" s="436"/>
      <c r="AI319" s="436"/>
      <c r="AJ319" s="436"/>
      <c r="AK319" s="436"/>
      <c r="AL319" s="436"/>
      <c r="AM319" s="436"/>
      <c r="AN319" s="436"/>
      <c r="AO319" s="436"/>
      <c r="AP319" s="436"/>
      <c r="AQ319" s="436"/>
      <c r="AR319" s="436"/>
      <c r="AS319" s="436"/>
      <c r="AT319" s="436"/>
      <c r="AU319" s="436"/>
      <c r="AV319" s="436"/>
      <c r="AW319" s="436"/>
      <c r="AX319" s="436"/>
      <c r="AY319" s="436"/>
      <c r="AZ319" s="436"/>
      <c r="BA319" s="436"/>
      <c r="BB319" s="436"/>
      <c r="BC319" s="436"/>
      <c r="BD319" s="436"/>
      <c r="BE319" s="436"/>
    </row>
    <row r="320" spans="1:57">
      <c r="A320" s="436"/>
      <c r="B320" s="436"/>
      <c r="C320" s="436"/>
      <c r="D320" s="436"/>
      <c r="E320" s="436"/>
      <c r="F320" s="436"/>
      <c r="G320" s="436"/>
      <c r="H320" s="436"/>
      <c r="I320" s="436"/>
      <c r="J320" s="436"/>
      <c r="K320" s="436"/>
      <c r="L320" s="436"/>
      <c r="M320" s="436"/>
      <c r="N320" s="436"/>
      <c r="O320" s="436"/>
      <c r="P320" s="436"/>
      <c r="Q320" s="436"/>
      <c r="R320" s="436"/>
      <c r="S320" s="436"/>
      <c r="T320" s="436"/>
      <c r="U320" s="436"/>
      <c r="V320" s="436"/>
      <c r="W320" s="436"/>
      <c r="X320" s="436"/>
      <c r="Y320" s="436"/>
      <c r="Z320" s="436"/>
      <c r="AA320" s="436"/>
      <c r="AB320" s="436"/>
      <c r="AC320" s="436"/>
      <c r="AD320" s="436"/>
      <c r="AE320" s="436"/>
      <c r="AF320" s="436"/>
      <c r="AG320" s="436"/>
      <c r="AH320" s="436"/>
      <c r="AI320" s="436"/>
      <c r="AJ320" s="436"/>
      <c r="AK320" s="436"/>
      <c r="AL320" s="436"/>
      <c r="AM320" s="436"/>
      <c r="AN320" s="436"/>
      <c r="AO320" s="436"/>
      <c r="AP320" s="436"/>
      <c r="AQ320" s="436"/>
      <c r="AR320" s="436"/>
      <c r="AS320" s="436"/>
      <c r="AT320" s="436"/>
      <c r="AU320" s="436"/>
      <c r="AV320" s="436"/>
      <c r="AW320" s="436"/>
      <c r="AX320" s="436"/>
      <c r="AY320" s="436"/>
      <c r="AZ320" s="436"/>
      <c r="BA320" s="436"/>
      <c r="BB320" s="436"/>
      <c r="BC320" s="436"/>
      <c r="BD320" s="436"/>
      <c r="BE320" s="436"/>
    </row>
    <row r="321" spans="1:57">
      <c r="A321" s="436"/>
      <c r="B321" s="436"/>
      <c r="C321" s="436"/>
      <c r="D321" s="436"/>
      <c r="E321" s="436"/>
      <c r="F321" s="436"/>
      <c r="G321" s="436"/>
      <c r="H321" s="436"/>
      <c r="I321" s="436"/>
      <c r="J321" s="436"/>
      <c r="K321" s="436"/>
      <c r="L321" s="436"/>
      <c r="M321" s="436"/>
      <c r="N321" s="436"/>
      <c r="O321" s="436"/>
      <c r="P321" s="436"/>
      <c r="Q321" s="436"/>
      <c r="R321" s="436"/>
      <c r="S321" s="436"/>
      <c r="T321" s="436"/>
      <c r="U321" s="436"/>
      <c r="V321" s="436"/>
      <c r="W321" s="436"/>
      <c r="X321" s="436"/>
      <c r="Y321" s="436"/>
      <c r="Z321" s="436"/>
      <c r="AA321" s="436"/>
      <c r="AB321" s="436"/>
      <c r="AC321" s="436"/>
      <c r="AD321" s="436"/>
      <c r="AE321" s="436"/>
      <c r="AF321" s="436"/>
      <c r="AG321" s="436"/>
      <c r="AH321" s="436"/>
      <c r="AI321" s="436"/>
      <c r="AJ321" s="436"/>
      <c r="AK321" s="436"/>
      <c r="AL321" s="436"/>
      <c r="AM321" s="436"/>
      <c r="AN321" s="436"/>
      <c r="AO321" s="436"/>
      <c r="AP321" s="436"/>
      <c r="AQ321" s="436"/>
      <c r="AR321" s="436"/>
      <c r="AS321" s="436"/>
      <c r="AT321" s="436"/>
      <c r="AU321" s="436"/>
      <c r="AV321" s="436"/>
      <c r="AW321" s="436"/>
      <c r="AX321" s="436"/>
      <c r="AY321" s="436"/>
      <c r="AZ321" s="436"/>
      <c r="BA321" s="436"/>
      <c r="BB321" s="436"/>
      <c r="BC321" s="436"/>
      <c r="BD321" s="436"/>
      <c r="BE321" s="436"/>
    </row>
    <row r="322" spans="1:57">
      <c r="A322" s="436"/>
      <c r="B322" s="436"/>
      <c r="C322" s="436"/>
      <c r="D322" s="436"/>
      <c r="E322" s="436"/>
      <c r="F322" s="436"/>
      <c r="G322" s="436"/>
      <c r="H322" s="436"/>
      <c r="I322" s="436"/>
      <c r="J322" s="436"/>
      <c r="K322" s="436"/>
      <c r="L322" s="436"/>
      <c r="M322" s="436"/>
      <c r="N322" s="436"/>
      <c r="O322" s="436"/>
      <c r="P322" s="436"/>
      <c r="Q322" s="436"/>
      <c r="R322" s="436"/>
      <c r="S322" s="436"/>
      <c r="T322" s="436"/>
      <c r="U322" s="436"/>
      <c r="V322" s="436"/>
      <c r="W322" s="436"/>
      <c r="X322" s="436"/>
      <c r="Y322" s="436"/>
      <c r="Z322" s="436"/>
      <c r="AA322" s="436"/>
      <c r="AB322" s="436"/>
      <c r="AC322" s="436"/>
      <c r="AD322" s="436"/>
      <c r="AE322" s="436"/>
      <c r="AF322" s="436"/>
      <c r="AG322" s="436"/>
      <c r="AH322" s="436"/>
      <c r="AI322" s="436"/>
      <c r="AJ322" s="436"/>
      <c r="AK322" s="436"/>
      <c r="AL322" s="436"/>
      <c r="AM322" s="436"/>
      <c r="AN322" s="436"/>
      <c r="AO322" s="436"/>
      <c r="AP322" s="436"/>
      <c r="AQ322" s="436"/>
      <c r="AR322" s="436"/>
      <c r="AS322" s="436"/>
      <c r="AT322" s="436"/>
      <c r="AU322" s="436"/>
      <c r="AV322" s="436"/>
      <c r="AW322" s="436"/>
      <c r="AX322" s="436"/>
      <c r="AY322" s="436"/>
      <c r="AZ322" s="436"/>
      <c r="BA322" s="436"/>
      <c r="BB322" s="436"/>
      <c r="BC322" s="436"/>
      <c r="BD322" s="436"/>
      <c r="BE322" s="436"/>
    </row>
    <row r="323" spans="1:57">
      <c r="A323" s="436"/>
      <c r="B323" s="436"/>
      <c r="C323" s="436"/>
      <c r="D323" s="436"/>
      <c r="E323" s="436"/>
      <c r="F323" s="436"/>
      <c r="G323" s="436"/>
      <c r="H323" s="436"/>
      <c r="I323" s="436"/>
      <c r="J323" s="436"/>
      <c r="K323" s="436"/>
      <c r="L323" s="436"/>
      <c r="M323" s="436"/>
      <c r="N323" s="436"/>
      <c r="O323" s="436"/>
      <c r="P323" s="436"/>
      <c r="Q323" s="436"/>
      <c r="R323" s="436"/>
      <c r="S323" s="436"/>
      <c r="T323" s="436"/>
      <c r="U323" s="436"/>
      <c r="V323" s="436"/>
      <c r="W323" s="436"/>
      <c r="X323" s="436"/>
      <c r="Y323" s="436"/>
      <c r="Z323" s="436"/>
      <c r="AA323" s="436"/>
      <c r="AB323" s="436"/>
      <c r="AC323" s="436"/>
      <c r="AD323" s="436"/>
      <c r="AE323" s="436"/>
      <c r="AF323" s="436"/>
      <c r="AG323" s="436"/>
      <c r="AH323" s="436"/>
      <c r="AI323" s="436"/>
      <c r="AJ323" s="436"/>
      <c r="AK323" s="436"/>
      <c r="AL323" s="436"/>
      <c r="AM323" s="436"/>
      <c r="AN323" s="436"/>
      <c r="AO323" s="436"/>
      <c r="AP323" s="436"/>
      <c r="AQ323" s="436"/>
      <c r="AR323" s="436"/>
      <c r="AS323" s="436"/>
      <c r="AT323" s="436"/>
      <c r="AU323" s="436"/>
      <c r="AV323" s="436"/>
      <c r="AW323" s="436"/>
      <c r="AX323" s="436"/>
      <c r="AY323" s="436"/>
      <c r="AZ323" s="436"/>
      <c r="BA323" s="436"/>
      <c r="BB323" s="436"/>
      <c r="BC323" s="436"/>
      <c r="BD323" s="436"/>
      <c r="BE323" s="436"/>
    </row>
    <row r="324" spans="1:57">
      <c r="A324" s="436"/>
      <c r="B324" s="436"/>
      <c r="C324" s="436"/>
      <c r="D324" s="436"/>
      <c r="E324" s="436"/>
      <c r="F324" s="436"/>
      <c r="G324" s="436"/>
      <c r="H324" s="436"/>
      <c r="I324" s="436"/>
      <c r="J324" s="436"/>
      <c r="K324" s="436"/>
      <c r="L324" s="436"/>
      <c r="M324" s="436"/>
      <c r="N324" s="436"/>
      <c r="O324" s="436"/>
      <c r="P324" s="436"/>
      <c r="Q324" s="436"/>
      <c r="R324" s="436"/>
      <c r="S324" s="436"/>
      <c r="T324" s="436"/>
      <c r="U324" s="436"/>
      <c r="V324" s="436"/>
      <c r="W324" s="436"/>
      <c r="X324" s="436"/>
      <c r="Y324" s="436"/>
      <c r="Z324" s="436"/>
      <c r="AA324" s="436"/>
      <c r="AB324" s="436"/>
      <c r="AC324" s="436"/>
      <c r="AD324" s="436"/>
      <c r="AE324" s="436"/>
      <c r="AF324" s="436"/>
      <c r="AG324" s="436"/>
      <c r="AH324" s="436"/>
      <c r="AI324" s="436"/>
      <c r="AJ324" s="436"/>
      <c r="AK324" s="436"/>
      <c r="AL324" s="436"/>
      <c r="AM324" s="436"/>
      <c r="AN324" s="436"/>
      <c r="AO324" s="436"/>
      <c r="AP324" s="436"/>
      <c r="AQ324" s="436"/>
      <c r="AR324" s="436"/>
      <c r="AS324" s="436"/>
      <c r="AT324" s="436"/>
      <c r="AU324" s="436"/>
      <c r="AV324" s="436"/>
      <c r="AW324" s="436"/>
      <c r="AX324" s="436"/>
      <c r="AY324" s="436"/>
      <c r="AZ324" s="436"/>
      <c r="BA324" s="436"/>
      <c r="BB324" s="436"/>
      <c r="BC324" s="436"/>
      <c r="BD324" s="436"/>
      <c r="BE324" s="436"/>
    </row>
    <row r="325" spans="1:57">
      <c r="A325" s="436"/>
      <c r="B325" s="436"/>
      <c r="C325" s="436"/>
      <c r="D325" s="436"/>
      <c r="E325" s="436"/>
      <c r="F325" s="436"/>
      <c r="G325" s="436"/>
      <c r="H325" s="436"/>
      <c r="I325" s="436"/>
      <c r="J325" s="436"/>
      <c r="K325" s="436"/>
      <c r="L325" s="436"/>
      <c r="M325" s="436"/>
      <c r="N325" s="436"/>
      <c r="O325" s="436"/>
      <c r="P325" s="436"/>
      <c r="Q325" s="436"/>
      <c r="R325" s="436"/>
      <c r="S325" s="436"/>
      <c r="T325" s="436"/>
      <c r="U325" s="436"/>
      <c r="V325" s="436"/>
      <c r="W325" s="436"/>
      <c r="X325" s="436"/>
      <c r="Y325" s="436"/>
      <c r="Z325" s="436"/>
      <c r="AA325" s="436"/>
      <c r="AB325" s="436"/>
      <c r="AC325" s="436"/>
      <c r="AD325" s="436"/>
      <c r="AE325" s="436"/>
      <c r="AF325" s="436"/>
      <c r="AG325" s="436"/>
      <c r="AH325" s="436"/>
      <c r="AI325" s="436"/>
      <c r="AJ325" s="436"/>
      <c r="AK325" s="436"/>
      <c r="AL325" s="436"/>
      <c r="AM325" s="436"/>
      <c r="AN325" s="436"/>
      <c r="AO325" s="436"/>
      <c r="AP325" s="436"/>
      <c r="AQ325" s="436"/>
      <c r="AR325" s="436"/>
      <c r="AS325" s="436"/>
      <c r="AT325" s="436"/>
      <c r="AU325" s="436"/>
      <c r="AV325" s="436"/>
      <c r="AW325" s="436"/>
      <c r="AX325" s="436"/>
      <c r="AY325" s="436"/>
      <c r="AZ325" s="436"/>
      <c r="BA325" s="436"/>
      <c r="BB325" s="436"/>
      <c r="BC325" s="436"/>
      <c r="BD325" s="436"/>
      <c r="BE325" s="436"/>
    </row>
    <row r="326" spans="1:57">
      <c r="A326" s="436"/>
      <c r="B326" s="436"/>
      <c r="C326" s="436"/>
      <c r="D326" s="436"/>
      <c r="E326" s="436"/>
      <c r="F326" s="436"/>
      <c r="G326" s="436"/>
      <c r="H326" s="436"/>
      <c r="I326" s="436"/>
      <c r="J326" s="436"/>
      <c r="K326" s="436"/>
      <c r="L326" s="436"/>
      <c r="M326" s="436"/>
      <c r="N326" s="436"/>
      <c r="O326" s="436"/>
      <c r="P326" s="436"/>
      <c r="Q326" s="436"/>
      <c r="R326" s="436"/>
      <c r="S326" s="436"/>
      <c r="T326" s="436"/>
      <c r="U326" s="436"/>
      <c r="V326" s="436"/>
      <c r="W326" s="436"/>
      <c r="X326" s="436"/>
      <c r="Y326" s="436"/>
      <c r="Z326" s="436"/>
      <c r="AA326" s="436"/>
      <c r="AB326" s="436"/>
      <c r="AC326" s="436"/>
      <c r="AD326" s="436"/>
      <c r="AE326" s="436"/>
      <c r="AF326" s="436"/>
      <c r="AG326" s="436"/>
      <c r="AH326" s="436"/>
      <c r="AI326" s="436"/>
      <c r="AJ326" s="436"/>
      <c r="AK326" s="436"/>
      <c r="AL326" s="436"/>
      <c r="AM326" s="436"/>
      <c r="AN326" s="436"/>
      <c r="AO326" s="436"/>
      <c r="AP326" s="436"/>
      <c r="AQ326" s="436"/>
      <c r="AR326" s="436"/>
      <c r="AS326" s="436"/>
      <c r="AT326" s="436"/>
      <c r="AU326" s="436"/>
      <c r="AV326" s="436"/>
      <c r="AW326" s="436"/>
      <c r="AX326" s="436"/>
      <c r="AY326" s="436"/>
      <c r="AZ326" s="436"/>
      <c r="BA326" s="436"/>
      <c r="BB326" s="436"/>
      <c r="BC326" s="436"/>
      <c r="BD326" s="436"/>
      <c r="BE326" s="436"/>
    </row>
    <row r="327" spans="1:57">
      <c r="A327" s="436"/>
      <c r="B327" s="436"/>
      <c r="C327" s="436"/>
      <c r="D327" s="436"/>
      <c r="E327" s="436"/>
      <c r="F327" s="436"/>
      <c r="G327" s="436"/>
      <c r="H327" s="436"/>
      <c r="I327" s="436"/>
      <c r="J327" s="436"/>
      <c r="K327" s="436"/>
      <c r="L327" s="436"/>
      <c r="M327" s="436"/>
      <c r="N327" s="436"/>
      <c r="O327" s="436"/>
      <c r="P327" s="436"/>
      <c r="Q327" s="436"/>
      <c r="R327" s="436"/>
      <c r="S327" s="436"/>
      <c r="T327" s="436"/>
      <c r="U327" s="436"/>
      <c r="V327" s="436"/>
      <c r="W327" s="436"/>
      <c r="X327" s="436"/>
      <c r="Y327" s="436"/>
      <c r="Z327" s="436"/>
      <c r="AA327" s="436"/>
      <c r="AB327" s="436"/>
      <c r="AC327" s="436"/>
      <c r="AD327" s="436"/>
      <c r="AE327" s="436"/>
      <c r="AF327" s="436"/>
      <c r="AG327" s="436"/>
      <c r="AH327" s="436"/>
      <c r="AI327" s="436"/>
      <c r="AJ327" s="436"/>
      <c r="AK327" s="436"/>
      <c r="AL327" s="436"/>
      <c r="AM327" s="436"/>
      <c r="AN327" s="436"/>
      <c r="AO327" s="436"/>
      <c r="AP327" s="436"/>
      <c r="AQ327" s="436"/>
      <c r="AR327" s="436"/>
      <c r="AS327" s="436"/>
      <c r="AT327" s="436"/>
      <c r="AU327" s="436"/>
      <c r="AV327" s="436"/>
      <c r="AW327" s="436"/>
      <c r="AX327" s="436"/>
      <c r="AY327" s="436"/>
      <c r="AZ327" s="436"/>
      <c r="BA327" s="436"/>
      <c r="BB327" s="436"/>
      <c r="BC327" s="436"/>
      <c r="BD327" s="436"/>
      <c r="BE327" s="436"/>
    </row>
    <row r="328" spans="1:57">
      <c r="A328" s="436"/>
      <c r="B328" s="436"/>
      <c r="C328" s="436"/>
      <c r="D328" s="436"/>
      <c r="E328" s="436"/>
      <c r="F328" s="436"/>
      <c r="G328" s="436"/>
      <c r="H328" s="436"/>
      <c r="I328" s="436"/>
      <c r="J328" s="436"/>
      <c r="K328" s="436"/>
      <c r="L328" s="436"/>
      <c r="M328" s="436"/>
      <c r="N328" s="436"/>
      <c r="O328" s="436"/>
      <c r="P328" s="436"/>
      <c r="Q328" s="436"/>
      <c r="R328" s="436"/>
      <c r="S328" s="436"/>
      <c r="T328" s="436"/>
      <c r="U328" s="436"/>
      <c r="V328" s="436"/>
      <c r="W328" s="436"/>
      <c r="X328" s="436"/>
      <c r="Y328" s="436"/>
      <c r="Z328" s="436"/>
      <c r="AA328" s="436"/>
      <c r="AB328" s="436"/>
      <c r="AC328" s="436"/>
      <c r="AD328" s="436"/>
      <c r="AE328" s="436"/>
      <c r="AF328" s="436"/>
      <c r="AG328" s="436"/>
      <c r="AH328" s="436"/>
      <c r="AI328" s="436"/>
      <c r="AJ328" s="436"/>
      <c r="AK328" s="436"/>
      <c r="AL328" s="436"/>
      <c r="AM328" s="436"/>
      <c r="AN328" s="436"/>
      <c r="AO328" s="436"/>
      <c r="AP328" s="436"/>
      <c r="AQ328" s="436"/>
      <c r="AR328" s="436"/>
      <c r="AS328" s="436"/>
      <c r="AT328" s="436"/>
      <c r="AU328" s="436"/>
      <c r="AV328" s="436"/>
      <c r="AW328" s="436"/>
      <c r="AX328" s="436"/>
      <c r="AY328" s="436"/>
      <c r="AZ328" s="436"/>
      <c r="BA328" s="436"/>
      <c r="BB328" s="436"/>
      <c r="BC328" s="436"/>
      <c r="BD328" s="436"/>
      <c r="BE328" s="436"/>
    </row>
    <row r="329" spans="1:57">
      <c r="A329" s="436"/>
      <c r="B329" s="436"/>
      <c r="C329" s="436"/>
      <c r="D329" s="436"/>
      <c r="E329" s="436"/>
      <c r="F329" s="436"/>
      <c r="G329" s="436"/>
      <c r="H329" s="436"/>
      <c r="I329" s="436"/>
      <c r="J329" s="436"/>
      <c r="K329" s="436"/>
      <c r="L329" s="436"/>
      <c r="M329" s="436"/>
      <c r="N329" s="436"/>
      <c r="O329" s="436"/>
      <c r="P329" s="436"/>
      <c r="Q329" s="436"/>
      <c r="R329" s="436"/>
      <c r="S329" s="436"/>
      <c r="T329" s="436"/>
      <c r="U329" s="436"/>
      <c r="V329" s="436"/>
      <c r="W329" s="436"/>
      <c r="X329" s="436"/>
      <c r="Y329" s="436"/>
      <c r="Z329" s="436"/>
      <c r="AA329" s="436"/>
      <c r="AB329" s="436"/>
      <c r="AC329" s="436"/>
      <c r="AD329" s="436"/>
      <c r="AE329" s="436"/>
      <c r="AF329" s="436"/>
      <c r="AG329" s="436"/>
      <c r="AH329" s="436"/>
      <c r="AI329" s="436"/>
      <c r="AJ329" s="436"/>
      <c r="AK329" s="436"/>
      <c r="AL329" s="436"/>
      <c r="AM329" s="436"/>
      <c r="AN329" s="436"/>
      <c r="AO329" s="436"/>
      <c r="AP329" s="436"/>
      <c r="AQ329" s="436"/>
      <c r="AR329" s="436"/>
      <c r="AS329" s="436"/>
      <c r="AT329" s="436"/>
      <c r="AU329" s="436"/>
      <c r="AV329" s="436"/>
      <c r="AW329" s="436"/>
      <c r="AX329" s="436"/>
      <c r="AY329" s="436"/>
      <c r="AZ329" s="436"/>
      <c r="BA329" s="436"/>
      <c r="BB329" s="436"/>
      <c r="BC329" s="436"/>
      <c r="BD329" s="436"/>
      <c r="BE329" s="436"/>
    </row>
    <row r="330" spans="1:57">
      <c r="A330" s="436"/>
      <c r="B330" s="436"/>
      <c r="C330" s="436"/>
      <c r="D330" s="436"/>
      <c r="E330" s="436"/>
      <c r="F330" s="436"/>
      <c r="G330" s="436"/>
      <c r="H330" s="436"/>
      <c r="I330" s="436"/>
      <c r="J330" s="436"/>
      <c r="K330" s="436"/>
      <c r="L330" s="436"/>
      <c r="M330" s="436"/>
      <c r="N330" s="436"/>
      <c r="O330" s="436"/>
      <c r="P330" s="436"/>
      <c r="Q330" s="436"/>
      <c r="R330" s="436"/>
      <c r="S330" s="436"/>
      <c r="T330" s="436"/>
      <c r="U330" s="436"/>
      <c r="V330" s="436"/>
      <c r="W330" s="436"/>
      <c r="X330" s="436"/>
      <c r="Y330" s="436"/>
      <c r="Z330" s="436"/>
      <c r="AA330" s="436"/>
      <c r="AB330" s="436"/>
      <c r="AC330" s="436"/>
      <c r="AD330" s="436"/>
      <c r="AE330" s="436"/>
      <c r="AF330" s="436"/>
      <c r="AG330" s="436"/>
      <c r="AH330" s="436"/>
      <c r="AI330" s="436"/>
      <c r="AJ330" s="436"/>
      <c r="AK330" s="436"/>
      <c r="AL330" s="436"/>
      <c r="AM330" s="436"/>
      <c r="AN330" s="436"/>
      <c r="AO330" s="436"/>
      <c r="AP330" s="436"/>
      <c r="AQ330" s="436"/>
      <c r="AR330" s="436"/>
      <c r="AS330" s="436"/>
      <c r="AT330" s="436"/>
      <c r="AU330" s="436"/>
      <c r="AV330" s="436"/>
      <c r="AW330" s="436"/>
      <c r="AX330" s="436"/>
      <c r="AY330" s="436"/>
      <c r="AZ330" s="436"/>
      <c r="BA330" s="436"/>
      <c r="BB330" s="436"/>
      <c r="BC330" s="436"/>
      <c r="BD330" s="436"/>
      <c r="BE330" s="436"/>
    </row>
    <row r="331" spans="1:57">
      <c r="A331" s="436"/>
      <c r="B331" s="436"/>
      <c r="C331" s="436"/>
      <c r="D331" s="436"/>
      <c r="E331" s="436"/>
      <c r="F331" s="436"/>
      <c r="G331" s="436"/>
      <c r="H331" s="436"/>
      <c r="I331" s="436"/>
      <c r="J331" s="436"/>
      <c r="K331" s="436"/>
      <c r="L331" s="436"/>
      <c r="M331" s="436"/>
      <c r="N331" s="436"/>
      <c r="O331" s="436"/>
      <c r="P331" s="436"/>
      <c r="Q331" s="436"/>
      <c r="R331" s="436"/>
      <c r="S331" s="436"/>
      <c r="T331" s="436"/>
      <c r="U331" s="436"/>
      <c r="V331" s="436"/>
      <c r="W331" s="436"/>
      <c r="X331" s="436"/>
      <c r="Y331" s="436"/>
      <c r="Z331" s="436"/>
      <c r="AA331" s="436"/>
      <c r="AB331" s="436"/>
      <c r="AC331" s="436"/>
      <c r="AD331" s="436"/>
      <c r="AE331" s="436"/>
      <c r="AF331" s="436"/>
      <c r="AG331" s="436"/>
      <c r="AH331" s="436"/>
      <c r="AI331" s="436"/>
      <c r="AJ331" s="436"/>
      <c r="AK331" s="436"/>
      <c r="AL331" s="436"/>
      <c r="AM331" s="436"/>
      <c r="AN331" s="436"/>
      <c r="AO331" s="436"/>
      <c r="AP331" s="436"/>
      <c r="AQ331" s="436"/>
      <c r="AR331" s="436"/>
      <c r="AS331" s="436"/>
      <c r="AT331" s="436"/>
      <c r="AU331" s="436"/>
      <c r="AV331" s="436"/>
      <c r="AW331" s="436"/>
      <c r="AX331" s="436"/>
      <c r="AY331" s="436"/>
      <c r="AZ331" s="436"/>
      <c r="BA331" s="436"/>
      <c r="BB331" s="436"/>
      <c r="BC331" s="436"/>
      <c r="BD331" s="436"/>
      <c r="BE331" s="436"/>
    </row>
    <row r="332" spans="1:57">
      <c r="A332" s="436"/>
      <c r="B332" s="436"/>
      <c r="C332" s="436"/>
      <c r="D332" s="436"/>
      <c r="E332" s="436"/>
      <c r="F332" s="436"/>
      <c r="G332" s="436"/>
      <c r="H332" s="436"/>
      <c r="I332" s="436"/>
      <c r="J332" s="436"/>
      <c r="K332" s="436"/>
      <c r="L332" s="436"/>
      <c r="M332" s="436"/>
      <c r="N332" s="436"/>
      <c r="O332" s="436"/>
      <c r="P332" s="436"/>
      <c r="Q332" s="436"/>
      <c r="R332" s="436"/>
      <c r="S332" s="436"/>
      <c r="T332" s="436"/>
      <c r="U332" s="436"/>
      <c r="V332" s="436"/>
      <c r="W332" s="436"/>
      <c r="X332" s="436"/>
      <c r="Y332" s="436"/>
      <c r="Z332" s="436"/>
      <c r="AA332" s="436"/>
      <c r="AB332" s="436"/>
      <c r="AC332" s="436"/>
      <c r="AD332" s="436"/>
      <c r="AE332" s="436"/>
      <c r="AF332" s="436"/>
      <c r="AG332" s="436"/>
      <c r="AH332" s="436"/>
      <c r="AI332" s="436"/>
      <c r="AJ332" s="436"/>
      <c r="AK332" s="436"/>
      <c r="AL332" s="436"/>
      <c r="AM332" s="436"/>
      <c r="AN332" s="436"/>
      <c r="AO332" s="436"/>
      <c r="AP332" s="436"/>
      <c r="AQ332" s="436"/>
      <c r="AR332" s="436"/>
      <c r="AS332" s="436"/>
      <c r="AT332" s="436"/>
      <c r="AU332" s="436"/>
      <c r="AV332" s="436"/>
      <c r="AW332" s="436"/>
      <c r="AX332" s="436"/>
      <c r="AY332" s="436"/>
      <c r="AZ332" s="436"/>
      <c r="BA332" s="436"/>
      <c r="BB332" s="436"/>
      <c r="BC332" s="436"/>
      <c r="BD332" s="436"/>
      <c r="BE332" s="436"/>
    </row>
    <row r="333" spans="1:57">
      <c r="A333" s="436"/>
      <c r="B333" s="436"/>
      <c r="C333" s="436"/>
      <c r="D333" s="436"/>
      <c r="E333" s="436"/>
      <c r="F333" s="436"/>
      <c r="G333" s="436"/>
      <c r="H333" s="436"/>
      <c r="I333" s="436"/>
      <c r="J333" s="436"/>
      <c r="K333" s="436"/>
      <c r="L333" s="436"/>
      <c r="M333" s="436"/>
      <c r="N333" s="436"/>
      <c r="O333" s="436"/>
      <c r="P333" s="436"/>
      <c r="Q333" s="436"/>
      <c r="R333" s="436"/>
      <c r="S333" s="436"/>
      <c r="T333" s="436"/>
      <c r="U333" s="436"/>
      <c r="V333" s="436"/>
      <c r="W333" s="436"/>
      <c r="X333" s="436"/>
      <c r="Y333" s="436"/>
      <c r="Z333" s="436"/>
      <c r="AA333" s="436"/>
      <c r="AB333" s="436"/>
      <c r="AC333" s="436"/>
      <c r="AD333" s="436"/>
      <c r="AE333" s="436"/>
      <c r="AF333" s="436"/>
      <c r="AG333" s="436"/>
      <c r="AH333" s="436"/>
      <c r="AI333" s="436"/>
      <c r="AJ333" s="436"/>
      <c r="AK333" s="436"/>
      <c r="AL333" s="436"/>
      <c r="AM333" s="436"/>
      <c r="AN333" s="436"/>
      <c r="AO333" s="436"/>
      <c r="AP333" s="436"/>
      <c r="AQ333" s="436"/>
      <c r="AR333" s="436"/>
      <c r="AS333" s="436"/>
      <c r="AT333" s="436"/>
      <c r="AU333" s="436"/>
      <c r="AV333" s="436"/>
      <c r="AW333" s="436"/>
      <c r="AX333" s="436"/>
      <c r="AY333" s="436"/>
      <c r="AZ333" s="436"/>
      <c r="BA333" s="436"/>
      <c r="BB333" s="436"/>
      <c r="BC333" s="436"/>
      <c r="BD333" s="436"/>
      <c r="BE333" s="436"/>
    </row>
    <row r="334" spans="1:57">
      <c r="A334" s="436"/>
      <c r="B334" s="436"/>
      <c r="C334" s="436"/>
      <c r="D334" s="436"/>
      <c r="E334" s="436"/>
      <c r="F334" s="436"/>
      <c r="G334" s="436"/>
      <c r="H334" s="436"/>
      <c r="I334" s="436"/>
      <c r="J334" s="436"/>
      <c r="K334" s="436"/>
      <c r="L334" s="436"/>
      <c r="M334" s="436"/>
      <c r="N334" s="436"/>
      <c r="O334" s="436"/>
      <c r="P334" s="436"/>
      <c r="Q334" s="436"/>
      <c r="R334" s="436"/>
      <c r="S334" s="436"/>
      <c r="T334" s="436"/>
      <c r="U334" s="436"/>
      <c r="V334" s="436"/>
      <c r="W334" s="436"/>
      <c r="X334" s="436"/>
      <c r="Y334" s="436"/>
      <c r="Z334" s="436"/>
      <c r="AA334" s="436"/>
      <c r="AB334" s="436"/>
      <c r="AC334" s="436"/>
      <c r="AD334" s="436"/>
      <c r="AE334" s="436"/>
      <c r="AF334" s="436"/>
      <c r="AG334" s="436"/>
      <c r="AH334" s="436"/>
      <c r="AI334" s="436"/>
      <c r="AJ334" s="436"/>
      <c r="AK334" s="436"/>
      <c r="AL334" s="436"/>
      <c r="AM334" s="436"/>
      <c r="AN334" s="436"/>
      <c r="AO334" s="436"/>
      <c r="AP334" s="436"/>
      <c r="AQ334" s="436"/>
      <c r="AR334" s="436"/>
      <c r="AS334" s="436"/>
      <c r="AT334" s="436"/>
      <c r="AU334" s="436"/>
      <c r="AV334" s="436"/>
      <c r="AW334" s="436"/>
      <c r="AX334" s="436"/>
      <c r="AY334" s="436"/>
      <c r="AZ334" s="436"/>
      <c r="BA334" s="436"/>
      <c r="BB334" s="436"/>
      <c r="BC334" s="436"/>
      <c r="BD334" s="436"/>
      <c r="BE334" s="436"/>
    </row>
    <row r="335" spans="1:57">
      <c r="A335" s="436"/>
      <c r="B335" s="436"/>
      <c r="C335" s="436"/>
      <c r="D335" s="436"/>
      <c r="E335" s="436"/>
      <c r="F335" s="436"/>
      <c r="G335" s="436"/>
      <c r="H335" s="436"/>
      <c r="I335" s="436"/>
      <c r="J335" s="436"/>
      <c r="K335" s="436"/>
      <c r="L335" s="436"/>
      <c r="M335" s="436"/>
      <c r="N335" s="436"/>
      <c r="O335" s="436"/>
      <c r="P335" s="436"/>
      <c r="Q335" s="436"/>
      <c r="R335" s="436"/>
      <c r="S335" s="436"/>
      <c r="T335" s="436"/>
      <c r="U335" s="436"/>
      <c r="V335" s="436"/>
      <c r="W335" s="436"/>
      <c r="X335" s="436"/>
      <c r="Y335" s="436"/>
      <c r="Z335" s="436"/>
      <c r="AA335" s="436"/>
      <c r="AB335" s="436"/>
      <c r="AC335" s="436"/>
      <c r="AD335" s="436"/>
      <c r="AE335" s="436"/>
      <c r="AF335" s="436"/>
      <c r="AG335" s="436"/>
      <c r="AH335" s="436"/>
      <c r="AI335" s="436"/>
      <c r="AJ335" s="436"/>
      <c r="AK335" s="436"/>
      <c r="AL335" s="436"/>
      <c r="AM335" s="436"/>
      <c r="AN335" s="436"/>
      <c r="AO335" s="436"/>
      <c r="AP335" s="436"/>
      <c r="AQ335" s="436"/>
      <c r="AR335" s="436"/>
      <c r="AS335" s="436"/>
      <c r="AT335" s="436"/>
      <c r="AU335" s="436"/>
      <c r="AV335" s="436"/>
      <c r="AW335" s="436"/>
      <c r="AX335" s="436"/>
      <c r="AY335" s="436"/>
      <c r="AZ335" s="436"/>
      <c r="BA335" s="436"/>
      <c r="BB335" s="436"/>
      <c r="BC335" s="436"/>
      <c r="BD335" s="436"/>
      <c r="BE335" s="436"/>
    </row>
    <row r="336" spans="1:57">
      <c r="A336" s="436"/>
      <c r="B336" s="436"/>
      <c r="C336" s="436"/>
      <c r="D336" s="436"/>
      <c r="E336" s="436"/>
      <c r="F336" s="436"/>
      <c r="G336" s="436"/>
      <c r="H336" s="436"/>
      <c r="I336" s="436"/>
      <c r="J336" s="436"/>
      <c r="K336" s="436"/>
      <c r="L336" s="436"/>
      <c r="M336" s="436"/>
      <c r="N336" s="436"/>
      <c r="O336" s="436"/>
      <c r="P336" s="436"/>
      <c r="Q336" s="436"/>
      <c r="R336" s="436"/>
      <c r="S336" s="436"/>
      <c r="T336" s="436"/>
      <c r="U336" s="436"/>
      <c r="V336" s="436"/>
      <c r="W336" s="436"/>
      <c r="X336" s="436"/>
      <c r="Y336" s="436"/>
      <c r="Z336" s="436"/>
      <c r="AA336" s="436"/>
      <c r="AB336" s="436"/>
      <c r="AC336" s="436"/>
      <c r="AD336" s="436"/>
      <c r="AE336" s="436"/>
      <c r="AF336" s="436"/>
      <c r="AG336" s="436"/>
      <c r="AH336" s="436"/>
      <c r="AI336" s="436"/>
      <c r="AJ336" s="436"/>
      <c r="AK336" s="436"/>
      <c r="AL336" s="436"/>
      <c r="AM336" s="436"/>
      <c r="AN336" s="436"/>
      <c r="AO336" s="436"/>
      <c r="AP336" s="436"/>
      <c r="AQ336" s="436"/>
      <c r="AR336" s="436"/>
      <c r="AS336" s="436"/>
      <c r="AT336" s="436"/>
      <c r="AU336" s="436"/>
      <c r="AV336" s="436"/>
      <c r="AW336" s="436"/>
      <c r="AX336" s="436"/>
      <c r="AY336" s="436"/>
      <c r="AZ336" s="436"/>
      <c r="BA336" s="436"/>
      <c r="BB336" s="436"/>
      <c r="BC336" s="436"/>
      <c r="BD336" s="436"/>
      <c r="BE336" s="436"/>
    </row>
    <row r="337" spans="1:57">
      <c r="A337" s="436"/>
      <c r="B337" s="436"/>
      <c r="C337" s="436"/>
      <c r="D337" s="436"/>
      <c r="E337" s="436"/>
      <c r="F337" s="436"/>
      <c r="G337" s="436"/>
      <c r="H337" s="436"/>
      <c r="I337" s="436"/>
      <c r="J337" s="436"/>
      <c r="K337" s="436"/>
      <c r="L337" s="436"/>
      <c r="M337" s="436"/>
      <c r="N337" s="436"/>
      <c r="O337" s="436"/>
      <c r="P337" s="436"/>
      <c r="Q337" s="436"/>
      <c r="R337" s="436"/>
      <c r="S337" s="436"/>
      <c r="T337" s="436"/>
      <c r="U337" s="436"/>
      <c r="V337" s="436"/>
      <c r="W337" s="436"/>
      <c r="X337" s="436"/>
      <c r="Y337" s="436"/>
      <c r="Z337" s="436"/>
      <c r="AA337" s="436"/>
      <c r="AB337" s="436"/>
      <c r="AC337" s="436"/>
      <c r="AD337" s="436"/>
      <c r="AE337" s="436"/>
      <c r="AF337" s="436"/>
      <c r="AG337" s="436"/>
      <c r="AH337" s="436"/>
      <c r="AI337" s="436"/>
      <c r="AJ337" s="436"/>
      <c r="AK337" s="436"/>
      <c r="AL337" s="436"/>
      <c r="AM337" s="436"/>
      <c r="AN337" s="436"/>
      <c r="AO337" s="436"/>
      <c r="AP337" s="436"/>
      <c r="AQ337" s="436"/>
      <c r="AR337" s="436"/>
      <c r="AS337" s="436"/>
      <c r="AT337" s="436"/>
      <c r="AU337" s="436"/>
      <c r="AV337" s="436"/>
      <c r="AW337" s="436"/>
      <c r="AX337" s="436"/>
      <c r="AY337" s="436"/>
      <c r="AZ337" s="436"/>
      <c r="BA337" s="436"/>
      <c r="BB337" s="436"/>
      <c r="BC337" s="436"/>
      <c r="BD337" s="436"/>
      <c r="BE337" s="436"/>
    </row>
    <row r="338" spans="1:57">
      <c r="A338" s="436"/>
      <c r="B338" s="436"/>
      <c r="C338" s="436"/>
      <c r="D338" s="436"/>
      <c r="E338" s="436"/>
      <c r="F338" s="436"/>
      <c r="G338" s="436"/>
      <c r="H338" s="436"/>
      <c r="I338" s="436"/>
      <c r="J338" s="436"/>
      <c r="K338" s="436"/>
      <c r="L338" s="436"/>
      <c r="M338" s="436"/>
      <c r="N338" s="436"/>
      <c r="O338" s="436"/>
      <c r="P338" s="436"/>
      <c r="Q338" s="436"/>
      <c r="R338" s="436"/>
      <c r="S338" s="436"/>
      <c r="T338" s="436"/>
      <c r="U338" s="436"/>
      <c r="V338" s="436"/>
      <c r="W338" s="436"/>
      <c r="X338" s="436"/>
      <c r="Y338" s="436"/>
      <c r="Z338" s="436"/>
      <c r="AA338" s="436"/>
      <c r="AB338" s="436"/>
      <c r="AC338" s="436"/>
      <c r="AD338" s="436"/>
      <c r="AE338" s="436"/>
      <c r="AF338" s="436"/>
      <c r="AG338" s="436"/>
      <c r="AH338" s="436"/>
      <c r="AI338" s="436"/>
      <c r="AJ338" s="436"/>
      <c r="AK338" s="436"/>
      <c r="AL338" s="436"/>
      <c r="AM338" s="436"/>
      <c r="AN338" s="436"/>
      <c r="AO338" s="436"/>
      <c r="AP338" s="436"/>
      <c r="AQ338" s="436"/>
      <c r="AR338" s="436"/>
      <c r="AS338" s="436"/>
      <c r="AT338" s="436"/>
      <c r="AU338" s="436"/>
      <c r="AV338" s="436"/>
      <c r="AW338" s="436"/>
      <c r="AX338" s="436"/>
      <c r="AY338" s="436"/>
      <c r="AZ338" s="436"/>
      <c r="BA338" s="436"/>
      <c r="BB338" s="436"/>
      <c r="BC338" s="436"/>
      <c r="BD338" s="436"/>
      <c r="BE338" s="436"/>
    </row>
    <row r="339" spans="1:57">
      <c r="A339" s="436"/>
      <c r="B339" s="436"/>
      <c r="C339" s="436"/>
      <c r="D339" s="436"/>
      <c r="E339" s="436"/>
      <c r="F339" s="436"/>
      <c r="G339" s="436"/>
      <c r="H339" s="436"/>
      <c r="I339" s="436"/>
      <c r="J339" s="436"/>
      <c r="K339" s="436"/>
      <c r="L339" s="436"/>
      <c r="M339" s="436"/>
      <c r="N339" s="436"/>
      <c r="O339" s="436"/>
      <c r="P339" s="436"/>
      <c r="Q339" s="436"/>
      <c r="R339" s="436"/>
      <c r="S339" s="436"/>
      <c r="T339" s="436"/>
      <c r="U339" s="436"/>
      <c r="V339" s="436"/>
      <c r="W339" s="436"/>
      <c r="X339" s="436"/>
      <c r="Y339" s="436"/>
      <c r="Z339" s="436"/>
      <c r="AA339" s="436"/>
      <c r="AB339" s="436"/>
      <c r="AC339" s="436"/>
      <c r="AD339" s="436"/>
      <c r="AE339" s="436"/>
      <c r="AF339" s="436"/>
      <c r="AG339" s="436"/>
      <c r="AH339" s="436"/>
      <c r="AI339" s="436"/>
      <c r="AJ339" s="436"/>
      <c r="AK339" s="436"/>
      <c r="AL339" s="436"/>
      <c r="AM339" s="436"/>
      <c r="AN339" s="436"/>
      <c r="AO339" s="436"/>
      <c r="AP339" s="436"/>
      <c r="AQ339" s="436"/>
      <c r="AR339" s="436"/>
      <c r="AS339" s="436"/>
      <c r="AT339" s="436"/>
      <c r="AU339" s="436"/>
      <c r="AV339" s="436"/>
      <c r="AW339" s="436"/>
      <c r="AX339" s="436"/>
      <c r="AY339" s="436"/>
      <c r="AZ339" s="436"/>
      <c r="BA339" s="436"/>
      <c r="BB339" s="436"/>
      <c r="BC339" s="436"/>
      <c r="BD339" s="436"/>
      <c r="BE339" s="436"/>
    </row>
    <row r="340" spans="1:57">
      <c r="A340" s="436"/>
      <c r="B340" s="436"/>
      <c r="C340" s="436"/>
      <c r="D340" s="436"/>
      <c r="E340" s="436"/>
      <c r="F340" s="436"/>
      <c r="G340" s="436"/>
      <c r="H340" s="436"/>
      <c r="I340" s="436"/>
      <c r="J340" s="436"/>
      <c r="K340" s="436"/>
      <c r="L340" s="436"/>
      <c r="M340" s="436"/>
      <c r="N340" s="436"/>
      <c r="O340" s="436"/>
      <c r="P340" s="436"/>
      <c r="Q340" s="436"/>
      <c r="R340" s="436"/>
      <c r="S340" s="436"/>
      <c r="T340" s="436"/>
      <c r="U340" s="436"/>
      <c r="V340" s="436"/>
      <c r="W340" s="436"/>
      <c r="X340" s="436"/>
      <c r="Y340" s="436"/>
      <c r="Z340" s="436"/>
      <c r="AA340" s="436"/>
      <c r="AB340" s="436"/>
      <c r="AC340" s="436"/>
      <c r="AD340" s="436"/>
      <c r="AE340" s="436"/>
      <c r="AF340" s="436"/>
      <c r="AG340" s="436"/>
      <c r="AH340" s="436"/>
      <c r="AI340" s="436"/>
      <c r="AJ340" s="436"/>
      <c r="AK340" s="436"/>
      <c r="AL340" s="436"/>
      <c r="AM340" s="436"/>
      <c r="AN340" s="436"/>
      <c r="AO340" s="436"/>
      <c r="AP340" s="436"/>
      <c r="AQ340" s="436"/>
      <c r="AR340" s="436"/>
      <c r="AS340" s="436"/>
      <c r="AT340" s="436"/>
      <c r="AU340" s="436"/>
      <c r="AV340" s="436"/>
      <c r="AW340" s="436"/>
      <c r="AX340" s="436"/>
      <c r="AY340" s="436"/>
      <c r="AZ340" s="436"/>
      <c r="BA340" s="436"/>
      <c r="BB340" s="436"/>
      <c r="BC340" s="436"/>
      <c r="BD340" s="436"/>
      <c r="BE340" s="436"/>
    </row>
    <row r="341" spans="1:57">
      <c r="A341" s="436"/>
      <c r="B341" s="436"/>
      <c r="C341" s="436"/>
      <c r="D341" s="436"/>
      <c r="E341" s="436"/>
      <c r="F341" s="436"/>
      <c r="G341" s="436"/>
      <c r="H341" s="436"/>
      <c r="I341" s="436"/>
      <c r="J341" s="436"/>
      <c r="K341" s="436"/>
      <c r="L341" s="436"/>
      <c r="M341" s="436"/>
      <c r="N341" s="436"/>
      <c r="O341" s="436"/>
      <c r="P341" s="436"/>
      <c r="Q341" s="436"/>
      <c r="R341" s="436"/>
      <c r="S341" s="436"/>
      <c r="T341" s="436"/>
      <c r="U341" s="436"/>
      <c r="V341" s="436"/>
      <c r="W341" s="436"/>
      <c r="X341" s="436"/>
      <c r="Y341" s="436"/>
      <c r="Z341" s="436"/>
      <c r="AA341" s="436"/>
      <c r="AB341" s="436"/>
      <c r="AC341" s="436"/>
      <c r="AD341" s="436"/>
      <c r="AE341" s="436"/>
      <c r="AF341" s="436"/>
      <c r="AG341" s="436"/>
      <c r="AH341" s="436"/>
      <c r="AI341" s="436"/>
      <c r="AJ341" s="436"/>
      <c r="AK341" s="436"/>
      <c r="AL341" s="436"/>
      <c r="AM341" s="436"/>
      <c r="AN341" s="436"/>
      <c r="AO341" s="436"/>
      <c r="AP341" s="436"/>
      <c r="AQ341" s="436"/>
      <c r="AR341" s="436"/>
      <c r="AS341" s="436"/>
      <c r="AT341" s="436"/>
      <c r="AU341" s="436"/>
      <c r="AV341" s="436"/>
      <c r="AW341" s="436"/>
      <c r="AX341" s="436"/>
      <c r="AY341" s="436"/>
      <c r="AZ341" s="436"/>
      <c r="BA341" s="436"/>
      <c r="BB341" s="436"/>
      <c r="BC341" s="436"/>
      <c r="BD341" s="436"/>
      <c r="BE341" s="436"/>
    </row>
    <row r="342" spans="1:57">
      <c r="A342" s="436"/>
      <c r="B342" s="436"/>
      <c r="C342" s="436"/>
      <c r="D342" s="436"/>
      <c r="E342" s="436"/>
      <c r="F342" s="436"/>
      <c r="G342" s="436"/>
      <c r="H342" s="436"/>
      <c r="I342" s="436"/>
      <c r="J342" s="436"/>
      <c r="K342" s="436"/>
      <c r="L342" s="436"/>
      <c r="M342" s="436"/>
      <c r="N342" s="436"/>
      <c r="O342" s="436"/>
      <c r="P342" s="436"/>
      <c r="Q342" s="436"/>
      <c r="R342" s="436"/>
      <c r="S342" s="436"/>
      <c r="T342" s="436"/>
      <c r="U342" s="436"/>
      <c r="V342" s="436"/>
      <c r="W342" s="436"/>
      <c r="X342" s="436"/>
      <c r="Y342" s="436"/>
      <c r="Z342" s="436"/>
      <c r="AA342" s="436"/>
      <c r="AB342" s="436"/>
      <c r="AC342" s="436"/>
      <c r="AD342" s="436"/>
      <c r="AE342" s="436"/>
      <c r="AF342" s="436"/>
      <c r="AG342" s="436"/>
      <c r="AH342" s="436"/>
      <c r="AI342" s="436"/>
      <c r="AJ342" s="436"/>
      <c r="AK342" s="436"/>
      <c r="AL342" s="436"/>
      <c r="AM342" s="436"/>
      <c r="AN342" s="436"/>
      <c r="AO342" s="436"/>
      <c r="AP342" s="436"/>
      <c r="AQ342" s="436"/>
      <c r="AR342" s="436"/>
      <c r="AS342" s="436"/>
      <c r="AT342" s="436"/>
      <c r="AU342" s="436"/>
      <c r="AV342" s="436"/>
      <c r="AW342" s="436"/>
      <c r="AX342" s="436"/>
      <c r="AY342" s="436"/>
      <c r="AZ342" s="436"/>
      <c r="BA342" s="436"/>
      <c r="BB342" s="436"/>
      <c r="BC342" s="436"/>
      <c r="BD342" s="436"/>
      <c r="BE342" s="436"/>
    </row>
    <row r="343" spans="1:57">
      <c r="A343" s="436"/>
      <c r="B343" s="436"/>
      <c r="C343" s="436"/>
      <c r="D343" s="436"/>
      <c r="E343" s="436"/>
      <c r="F343" s="436"/>
      <c r="G343" s="436"/>
      <c r="H343" s="436"/>
      <c r="I343" s="436"/>
      <c r="J343" s="436"/>
      <c r="K343" s="436"/>
      <c r="L343" s="436"/>
      <c r="M343" s="436"/>
      <c r="N343" s="436"/>
      <c r="O343" s="436"/>
      <c r="P343" s="436"/>
      <c r="Q343" s="436"/>
      <c r="R343" s="436"/>
      <c r="S343" s="436"/>
      <c r="T343" s="436"/>
      <c r="U343" s="436"/>
      <c r="V343" s="436"/>
      <c r="W343" s="436"/>
      <c r="X343" s="436"/>
      <c r="Y343" s="436"/>
      <c r="Z343" s="436"/>
      <c r="AA343" s="436"/>
      <c r="AB343" s="436"/>
      <c r="AC343" s="436"/>
      <c r="AD343" s="436"/>
      <c r="AE343" s="436"/>
      <c r="AF343" s="436"/>
      <c r="AG343" s="436"/>
      <c r="AH343" s="436"/>
      <c r="AI343" s="436"/>
      <c r="AJ343" s="436"/>
      <c r="AK343" s="436"/>
      <c r="AL343" s="436"/>
      <c r="AM343" s="436"/>
      <c r="AN343" s="436"/>
      <c r="AO343" s="436"/>
      <c r="AP343" s="436"/>
      <c r="AQ343" s="436"/>
      <c r="AR343" s="436"/>
      <c r="AS343" s="436"/>
      <c r="AT343" s="436"/>
      <c r="AU343" s="436"/>
      <c r="AV343" s="436"/>
      <c r="AW343" s="436"/>
      <c r="AX343" s="436"/>
      <c r="AY343" s="436"/>
      <c r="AZ343" s="436"/>
      <c r="BA343" s="436"/>
      <c r="BB343" s="436"/>
      <c r="BC343" s="436"/>
      <c r="BD343" s="436"/>
      <c r="BE343" s="436"/>
    </row>
    <row r="344" spans="1:57">
      <c r="A344" s="436"/>
      <c r="B344" s="436"/>
      <c r="C344" s="436"/>
      <c r="D344" s="436"/>
      <c r="E344" s="436"/>
      <c r="F344" s="436"/>
      <c r="G344" s="436"/>
      <c r="H344" s="436"/>
      <c r="I344" s="436"/>
      <c r="J344" s="436"/>
      <c r="K344" s="436"/>
      <c r="L344" s="436"/>
      <c r="M344" s="436"/>
      <c r="N344" s="436"/>
      <c r="O344" s="436"/>
      <c r="P344" s="436"/>
      <c r="Q344" s="436"/>
      <c r="R344" s="436"/>
      <c r="S344" s="436"/>
      <c r="T344" s="436"/>
      <c r="U344" s="436"/>
      <c r="V344" s="436"/>
      <c r="W344" s="436"/>
      <c r="X344" s="436"/>
      <c r="Y344" s="436"/>
      <c r="Z344" s="436"/>
      <c r="AA344" s="436"/>
      <c r="AB344" s="436"/>
      <c r="AC344" s="436"/>
      <c r="AD344" s="436"/>
      <c r="AE344" s="436"/>
      <c r="AF344" s="436"/>
      <c r="AG344" s="436"/>
      <c r="AH344" s="436"/>
      <c r="AI344" s="436"/>
      <c r="AJ344" s="436"/>
      <c r="AK344" s="436"/>
      <c r="AL344" s="436"/>
      <c r="AM344" s="436"/>
      <c r="AN344" s="436"/>
      <c r="AO344" s="436"/>
      <c r="AP344" s="436"/>
      <c r="AQ344" s="436"/>
      <c r="AR344" s="436"/>
      <c r="AS344" s="436"/>
      <c r="AT344" s="436"/>
      <c r="AU344" s="436"/>
      <c r="AV344" s="436"/>
      <c r="AW344" s="436"/>
      <c r="AX344" s="436"/>
      <c r="AY344" s="436"/>
      <c r="AZ344" s="436"/>
      <c r="BA344" s="436"/>
      <c r="BB344" s="436"/>
      <c r="BC344" s="436"/>
      <c r="BD344" s="436"/>
      <c r="BE344" s="436"/>
    </row>
    <row r="345" spans="1:57">
      <c r="A345" s="436"/>
      <c r="B345" s="436"/>
      <c r="C345" s="436"/>
      <c r="D345" s="436"/>
      <c r="E345" s="436"/>
      <c r="F345" s="436"/>
      <c r="G345" s="436"/>
      <c r="H345" s="436"/>
      <c r="I345" s="436"/>
      <c r="J345" s="436"/>
      <c r="K345" s="436"/>
      <c r="L345" s="436"/>
      <c r="M345" s="436"/>
      <c r="N345" s="436"/>
      <c r="O345" s="436"/>
      <c r="P345" s="436"/>
      <c r="Q345" s="436"/>
      <c r="R345" s="436"/>
      <c r="S345" s="436"/>
      <c r="T345" s="436"/>
      <c r="U345" s="436"/>
      <c r="V345" s="436"/>
      <c r="W345" s="436"/>
      <c r="X345" s="436"/>
      <c r="Y345" s="436"/>
      <c r="Z345" s="436"/>
      <c r="AA345" s="436"/>
      <c r="AB345" s="436"/>
      <c r="AC345" s="436"/>
      <c r="AD345" s="436"/>
      <c r="AE345" s="436"/>
      <c r="AF345" s="436"/>
      <c r="AG345" s="436"/>
      <c r="AH345" s="436"/>
      <c r="AI345" s="436"/>
      <c r="AJ345" s="436"/>
      <c r="AK345" s="436"/>
      <c r="AL345" s="436"/>
      <c r="AM345" s="436"/>
      <c r="AN345" s="436"/>
      <c r="AO345" s="436"/>
      <c r="AP345" s="436"/>
      <c r="AQ345" s="436"/>
      <c r="AR345" s="436"/>
      <c r="AS345" s="436"/>
      <c r="AT345" s="436"/>
      <c r="AU345" s="436"/>
      <c r="AV345" s="436"/>
      <c r="AW345" s="436"/>
      <c r="AX345" s="436"/>
      <c r="AY345" s="436"/>
      <c r="AZ345" s="436"/>
      <c r="BA345" s="436"/>
      <c r="BB345" s="436"/>
      <c r="BC345" s="436"/>
      <c r="BD345" s="436"/>
      <c r="BE345" s="436"/>
    </row>
    <row r="346" spans="1:57">
      <c r="A346" s="436"/>
      <c r="B346" s="436"/>
      <c r="C346" s="436"/>
      <c r="D346" s="436"/>
      <c r="E346" s="436"/>
      <c r="F346" s="436"/>
      <c r="G346" s="436"/>
      <c r="H346" s="436"/>
      <c r="I346" s="436"/>
      <c r="J346" s="436"/>
      <c r="K346" s="436"/>
      <c r="L346" s="436"/>
      <c r="M346" s="436"/>
      <c r="N346" s="436"/>
      <c r="O346" s="436"/>
      <c r="P346" s="436"/>
      <c r="Q346" s="436"/>
      <c r="R346" s="436"/>
      <c r="S346" s="436"/>
      <c r="T346" s="436"/>
      <c r="U346" s="436"/>
      <c r="V346" s="436"/>
      <c r="W346" s="436"/>
      <c r="X346" s="436"/>
      <c r="Y346" s="436"/>
      <c r="Z346" s="436"/>
      <c r="AA346" s="436"/>
      <c r="AB346" s="436"/>
      <c r="AC346" s="436"/>
      <c r="AD346" s="436"/>
      <c r="AE346" s="436"/>
      <c r="AF346" s="436"/>
      <c r="AG346" s="436"/>
      <c r="AH346" s="436"/>
      <c r="AI346" s="436"/>
      <c r="AJ346" s="436"/>
      <c r="AK346" s="436"/>
      <c r="AL346" s="436"/>
      <c r="AM346" s="436"/>
      <c r="AN346" s="436"/>
      <c r="AO346" s="436"/>
      <c r="AP346" s="436"/>
      <c r="AQ346" s="436"/>
      <c r="AR346" s="436"/>
      <c r="AS346" s="436"/>
      <c r="AT346" s="436"/>
      <c r="AU346" s="436"/>
      <c r="AV346" s="436"/>
      <c r="AW346" s="436"/>
      <c r="AX346" s="436"/>
      <c r="AY346" s="436"/>
      <c r="AZ346" s="436"/>
      <c r="BA346" s="436"/>
      <c r="BB346" s="436"/>
      <c r="BC346" s="436"/>
      <c r="BD346" s="436"/>
      <c r="BE346" s="436"/>
    </row>
    <row r="347" spans="1:57">
      <c r="A347" s="436"/>
      <c r="B347" s="436"/>
      <c r="C347" s="436"/>
      <c r="D347" s="436"/>
      <c r="E347" s="436"/>
      <c r="F347" s="436"/>
      <c r="G347" s="436"/>
      <c r="H347" s="436"/>
      <c r="I347" s="436"/>
      <c r="J347" s="436"/>
      <c r="K347" s="436"/>
      <c r="L347" s="436"/>
      <c r="M347" s="436"/>
      <c r="N347" s="436"/>
      <c r="O347" s="436"/>
      <c r="P347" s="436"/>
      <c r="Q347" s="436"/>
      <c r="R347" s="436"/>
      <c r="S347" s="436"/>
      <c r="T347" s="436"/>
      <c r="U347" s="436"/>
      <c r="V347" s="436"/>
      <c r="W347" s="436"/>
      <c r="X347" s="436"/>
      <c r="Y347" s="436"/>
      <c r="Z347" s="436"/>
      <c r="AA347" s="436"/>
      <c r="AB347" s="436"/>
      <c r="AC347" s="436"/>
      <c r="AD347" s="436"/>
      <c r="AE347" s="436"/>
      <c r="AF347" s="436"/>
      <c r="AG347" s="436"/>
      <c r="AH347" s="436"/>
      <c r="AI347" s="436"/>
      <c r="AJ347" s="436"/>
      <c r="AK347" s="436"/>
      <c r="AL347" s="436"/>
      <c r="AM347" s="436"/>
      <c r="AN347" s="436"/>
      <c r="AO347" s="436"/>
      <c r="AP347" s="436"/>
      <c r="AQ347" s="436"/>
      <c r="AR347" s="436"/>
      <c r="AS347" s="436"/>
      <c r="AT347" s="436"/>
      <c r="AU347" s="436"/>
      <c r="AV347" s="436"/>
      <c r="AW347" s="436"/>
      <c r="AX347" s="436"/>
      <c r="AY347" s="436"/>
      <c r="AZ347" s="436"/>
      <c r="BA347" s="436"/>
      <c r="BB347" s="436"/>
      <c r="BC347" s="436"/>
      <c r="BD347" s="436"/>
      <c r="BE347" s="436"/>
    </row>
    <row r="348" spans="1:57">
      <c r="A348" s="436"/>
      <c r="B348" s="436"/>
      <c r="C348" s="436"/>
      <c r="D348" s="436"/>
      <c r="E348" s="436"/>
      <c r="F348" s="436"/>
      <c r="G348" s="436"/>
      <c r="H348" s="436"/>
      <c r="I348" s="436"/>
      <c r="J348" s="436"/>
      <c r="K348" s="436"/>
      <c r="L348" s="436"/>
      <c r="M348" s="436"/>
      <c r="N348" s="436"/>
      <c r="O348" s="436"/>
      <c r="P348" s="436"/>
      <c r="Q348" s="436"/>
      <c r="R348" s="436"/>
      <c r="S348" s="436"/>
      <c r="T348" s="436"/>
      <c r="U348" s="436"/>
      <c r="V348" s="436"/>
      <c r="W348" s="436"/>
      <c r="X348" s="436"/>
      <c r="Y348" s="436"/>
      <c r="Z348" s="436"/>
      <c r="AA348" s="436"/>
      <c r="AB348" s="436"/>
      <c r="AC348" s="436"/>
      <c r="AD348" s="436"/>
      <c r="AE348" s="436"/>
      <c r="AF348" s="436"/>
      <c r="AG348" s="436"/>
      <c r="AH348" s="436"/>
      <c r="AI348" s="436"/>
      <c r="AJ348" s="436"/>
      <c r="AK348" s="436"/>
      <c r="AL348" s="436"/>
      <c r="AM348" s="436"/>
      <c r="AN348" s="436"/>
      <c r="AO348" s="436"/>
      <c r="AP348" s="436"/>
      <c r="AQ348" s="436"/>
      <c r="AR348" s="436"/>
      <c r="AS348" s="436"/>
      <c r="AT348" s="436"/>
      <c r="AU348" s="436"/>
      <c r="AV348" s="436"/>
      <c r="AW348" s="436"/>
      <c r="AX348" s="436"/>
      <c r="AY348" s="436"/>
      <c r="AZ348" s="436"/>
      <c r="BA348" s="436"/>
      <c r="BB348" s="436"/>
      <c r="BC348" s="436"/>
      <c r="BD348" s="436"/>
      <c r="BE348" s="436"/>
    </row>
    <row r="349" spans="1:57">
      <c r="A349" s="436"/>
      <c r="B349" s="436"/>
      <c r="C349" s="436"/>
      <c r="D349" s="436"/>
      <c r="E349" s="436"/>
      <c r="F349" s="436"/>
      <c r="G349" s="436"/>
      <c r="H349" s="436"/>
      <c r="I349" s="436"/>
      <c r="J349" s="436"/>
      <c r="K349" s="436"/>
      <c r="L349" s="436"/>
      <c r="M349" s="436"/>
      <c r="N349" s="436"/>
      <c r="O349" s="436"/>
      <c r="P349" s="436"/>
      <c r="Q349" s="436"/>
      <c r="R349" s="436"/>
      <c r="S349" s="436"/>
      <c r="T349" s="436"/>
      <c r="U349" s="436"/>
      <c r="V349" s="436"/>
      <c r="W349" s="436"/>
      <c r="X349" s="436"/>
      <c r="Y349" s="436"/>
      <c r="Z349" s="436"/>
      <c r="AA349" s="436"/>
      <c r="AB349" s="436"/>
      <c r="AC349" s="436"/>
      <c r="AD349" s="436"/>
      <c r="AE349" s="436"/>
      <c r="AF349" s="436"/>
      <c r="AG349" s="436"/>
      <c r="AH349" s="436"/>
      <c r="AI349" s="436"/>
      <c r="AJ349" s="436"/>
      <c r="AK349" s="436"/>
      <c r="AL349" s="436"/>
      <c r="AM349" s="436"/>
      <c r="AN349" s="436"/>
      <c r="AO349" s="436"/>
      <c r="AP349" s="436"/>
      <c r="AQ349" s="436"/>
      <c r="AR349" s="436"/>
      <c r="AS349" s="436"/>
      <c r="AT349" s="436"/>
      <c r="AU349" s="436"/>
      <c r="AV349" s="436"/>
      <c r="AW349" s="436"/>
      <c r="AX349" s="436"/>
      <c r="AY349" s="436"/>
      <c r="AZ349" s="436"/>
      <c r="BA349" s="436"/>
      <c r="BB349" s="436"/>
      <c r="BC349" s="436"/>
      <c r="BD349" s="436"/>
      <c r="BE349" s="436"/>
    </row>
    <row r="350" spans="1:57">
      <c r="A350" s="436"/>
      <c r="B350" s="436"/>
      <c r="C350" s="436"/>
      <c r="D350" s="436"/>
      <c r="E350" s="436"/>
      <c r="F350" s="436"/>
      <c r="G350" s="436"/>
      <c r="H350" s="436"/>
      <c r="I350" s="436"/>
      <c r="J350" s="436"/>
      <c r="K350" s="436"/>
      <c r="L350" s="436"/>
      <c r="M350" s="436"/>
      <c r="N350" s="436"/>
      <c r="O350" s="436"/>
      <c r="P350" s="436"/>
      <c r="Q350" s="436"/>
      <c r="R350" s="436"/>
      <c r="S350" s="436"/>
      <c r="T350" s="436"/>
      <c r="U350" s="436"/>
      <c r="V350" s="436"/>
      <c r="W350" s="436"/>
      <c r="X350" s="436"/>
      <c r="Y350" s="436"/>
      <c r="Z350" s="436"/>
      <c r="AA350" s="436"/>
      <c r="AB350" s="436"/>
      <c r="AC350" s="436"/>
      <c r="AD350" s="436"/>
      <c r="AE350" s="436"/>
      <c r="AF350" s="436"/>
      <c r="AG350" s="436"/>
      <c r="AH350" s="436"/>
      <c r="AI350" s="436"/>
      <c r="AJ350" s="436"/>
      <c r="AK350" s="436"/>
      <c r="AL350" s="436"/>
      <c r="AM350" s="436"/>
      <c r="AN350" s="436"/>
      <c r="AO350" s="436"/>
      <c r="AP350" s="436"/>
      <c r="AQ350" s="436"/>
      <c r="AR350" s="436"/>
      <c r="AS350" s="436"/>
      <c r="AT350" s="436"/>
      <c r="AU350" s="436"/>
      <c r="AV350" s="436"/>
      <c r="AW350" s="436"/>
      <c r="AX350" s="436"/>
      <c r="AY350" s="436"/>
      <c r="AZ350" s="436"/>
      <c r="BA350" s="436"/>
      <c r="BB350" s="436"/>
      <c r="BC350" s="436"/>
      <c r="BD350" s="436"/>
      <c r="BE350" s="436"/>
    </row>
    <row r="351" spans="1:57">
      <c r="A351" s="436"/>
      <c r="B351" s="436"/>
      <c r="C351" s="436"/>
      <c r="D351" s="436"/>
      <c r="E351" s="436"/>
      <c r="F351" s="436"/>
      <c r="G351" s="436"/>
      <c r="H351" s="436"/>
      <c r="I351" s="436"/>
      <c r="J351" s="436"/>
      <c r="K351" s="436"/>
      <c r="L351" s="436"/>
      <c r="M351" s="436"/>
      <c r="N351" s="436"/>
      <c r="O351" s="436"/>
      <c r="P351" s="436"/>
      <c r="Q351" s="436"/>
      <c r="R351" s="436"/>
      <c r="S351" s="436"/>
      <c r="T351" s="436"/>
      <c r="U351" s="436"/>
      <c r="V351" s="436"/>
      <c r="W351" s="436"/>
      <c r="X351" s="436"/>
      <c r="Y351" s="436"/>
      <c r="Z351" s="436"/>
      <c r="AA351" s="436"/>
      <c r="AB351" s="436"/>
      <c r="AC351" s="436"/>
      <c r="AD351" s="436"/>
      <c r="AE351" s="436"/>
      <c r="AF351" s="436"/>
      <c r="AG351" s="436"/>
      <c r="AH351" s="436"/>
      <c r="AI351" s="436"/>
      <c r="AJ351" s="436"/>
      <c r="AK351" s="436"/>
      <c r="AL351" s="436"/>
      <c r="AM351" s="436"/>
      <c r="AN351" s="436"/>
      <c r="AO351" s="436"/>
      <c r="AP351" s="436"/>
      <c r="AQ351" s="436"/>
      <c r="AR351" s="436"/>
      <c r="AS351" s="436"/>
      <c r="AT351" s="436"/>
      <c r="AU351" s="436"/>
      <c r="AV351" s="436"/>
      <c r="AW351" s="436"/>
      <c r="AX351" s="436"/>
      <c r="AY351" s="436"/>
      <c r="AZ351" s="436"/>
      <c r="BA351" s="436"/>
      <c r="BB351" s="436"/>
      <c r="BC351" s="436"/>
      <c r="BD351" s="436"/>
      <c r="BE351" s="436"/>
    </row>
    <row r="352" spans="1:57">
      <c r="A352" s="436"/>
      <c r="B352" s="436"/>
      <c r="C352" s="436"/>
      <c r="D352" s="436"/>
      <c r="E352" s="436"/>
      <c r="F352" s="436"/>
      <c r="G352" s="436"/>
      <c r="H352" s="436"/>
      <c r="I352" s="436"/>
      <c r="J352" s="436"/>
      <c r="K352" s="436"/>
      <c r="L352" s="436"/>
      <c r="M352" s="436"/>
      <c r="N352" s="436"/>
      <c r="O352" s="436"/>
      <c r="P352" s="436"/>
      <c r="Q352" s="436"/>
      <c r="R352" s="436"/>
      <c r="S352" s="436"/>
      <c r="T352" s="436"/>
      <c r="U352" s="436"/>
      <c r="V352" s="436"/>
      <c r="W352" s="436"/>
      <c r="X352" s="436"/>
      <c r="Y352" s="436"/>
      <c r="Z352" s="436"/>
      <c r="AA352" s="436"/>
      <c r="AB352" s="436"/>
      <c r="AC352" s="436"/>
      <c r="AD352" s="436"/>
      <c r="AE352" s="436"/>
      <c r="AF352" s="436"/>
      <c r="AG352" s="436"/>
      <c r="AH352" s="436"/>
      <c r="AI352" s="436"/>
      <c r="AJ352" s="436"/>
      <c r="AK352" s="436"/>
      <c r="AL352" s="436"/>
      <c r="AM352" s="436"/>
      <c r="AN352" s="436"/>
      <c r="AO352" s="436"/>
      <c r="AP352" s="436"/>
      <c r="AQ352" s="436"/>
      <c r="AR352" s="436"/>
      <c r="AS352" s="436"/>
      <c r="AT352" s="436"/>
      <c r="AU352" s="436"/>
      <c r="AV352" s="436"/>
      <c r="AW352" s="436"/>
      <c r="AX352" s="436"/>
      <c r="AY352" s="436"/>
      <c r="AZ352" s="436"/>
      <c r="BA352" s="436"/>
      <c r="BB352" s="436"/>
      <c r="BC352" s="436"/>
      <c r="BD352" s="436"/>
      <c r="BE352" s="436"/>
    </row>
    <row r="353" spans="1:57">
      <c r="A353" s="436"/>
      <c r="B353" s="436"/>
      <c r="C353" s="436"/>
      <c r="D353" s="436"/>
      <c r="E353" s="436"/>
      <c r="F353" s="436"/>
      <c r="G353" s="436"/>
      <c r="H353" s="436"/>
      <c r="I353" s="436"/>
      <c r="J353" s="436"/>
      <c r="K353" s="436"/>
      <c r="L353" s="436"/>
      <c r="M353" s="436"/>
      <c r="N353" s="436"/>
      <c r="O353" s="436"/>
      <c r="P353" s="436"/>
      <c r="Q353" s="436"/>
      <c r="R353" s="436"/>
      <c r="S353" s="436"/>
      <c r="T353" s="436"/>
      <c r="U353" s="436"/>
      <c r="V353" s="436"/>
      <c r="W353" s="436"/>
      <c r="X353" s="436"/>
      <c r="Y353" s="436"/>
      <c r="Z353" s="436"/>
      <c r="AA353" s="436"/>
      <c r="AB353" s="436"/>
      <c r="AC353" s="436"/>
      <c r="AD353" s="436"/>
      <c r="AE353" s="436"/>
      <c r="AF353" s="436"/>
      <c r="AG353" s="436"/>
      <c r="AH353" s="436"/>
      <c r="AI353" s="436"/>
      <c r="AJ353" s="436"/>
      <c r="AK353" s="436"/>
      <c r="AL353" s="436"/>
      <c r="AM353" s="436"/>
      <c r="AN353" s="436"/>
      <c r="AO353" s="436"/>
      <c r="AP353" s="436"/>
      <c r="AQ353" s="436"/>
      <c r="AR353" s="436"/>
      <c r="AS353" s="436"/>
      <c r="AT353" s="436"/>
      <c r="AU353" s="436"/>
      <c r="AV353" s="436"/>
      <c r="AW353" s="436"/>
      <c r="AX353" s="436"/>
      <c r="AY353" s="436"/>
      <c r="AZ353" s="436"/>
      <c r="BA353" s="436"/>
      <c r="BB353" s="436"/>
      <c r="BC353" s="436"/>
      <c r="BD353" s="436"/>
      <c r="BE353" s="436"/>
    </row>
    <row r="354" spans="1:57">
      <c r="A354" s="436"/>
      <c r="B354" s="436"/>
      <c r="C354" s="436"/>
      <c r="D354" s="436"/>
      <c r="E354" s="436"/>
      <c r="F354" s="436"/>
      <c r="G354" s="436"/>
      <c r="H354" s="436"/>
      <c r="I354" s="436"/>
      <c r="J354" s="436"/>
      <c r="K354" s="436"/>
      <c r="L354" s="436"/>
      <c r="M354" s="436"/>
      <c r="N354" s="436"/>
      <c r="O354" s="436"/>
      <c r="P354" s="436"/>
      <c r="Q354" s="436"/>
      <c r="R354" s="436"/>
      <c r="S354" s="436"/>
      <c r="T354" s="436"/>
      <c r="U354" s="436"/>
      <c r="V354" s="436"/>
      <c r="W354" s="436"/>
      <c r="X354" s="436"/>
      <c r="Y354" s="436"/>
      <c r="Z354" s="436"/>
      <c r="AA354" s="436"/>
      <c r="AB354" s="436"/>
      <c r="AC354" s="436"/>
      <c r="AD354" s="436"/>
      <c r="AE354" s="436"/>
      <c r="AF354" s="436"/>
      <c r="AG354" s="436"/>
      <c r="AH354" s="436"/>
      <c r="AI354" s="436"/>
      <c r="AJ354" s="436"/>
      <c r="AK354" s="436"/>
      <c r="AL354" s="436"/>
      <c r="AM354" s="436"/>
      <c r="AN354" s="436"/>
      <c r="AO354" s="436"/>
      <c r="AP354" s="436"/>
      <c r="AQ354" s="436"/>
      <c r="AR354" s="436"/>
      <c r="AS354" s="436"/>
      <c r="AT354" s="436"/>
      <c r="AU354" s="436"/>
      <c r="AV354" s="436"/>
      <c r="AW354" s="436"/>
      <c r="AX354" s="436"/>
      <c r="AY354" s="436"/>
      <c r="AZ354" s="436"/>
      <c r="BA354" s="436"/>
      <c r="BB354" s="436"/>
      <c r="BC354" s="436"/>
      <c r="BD354" s="436"/>
      <c r="BE354" s="436"/>
    </row>
    <row r="355" spans="1:57">
      <c r="A355" s="436"/>
      <c r="B355" s="436"/>
      <c r="C355" s="436"/>
      <c r="D355" s="436"/>
      <c r="E355" s="436"/>
      <c r="F355" s="436"/>
      <c r="G355" s="436"/>
      <c r="H355" s="436"/>
      <c r="I355" s="436"/>
      <c r="J355" s="436"/>
      <c r="K355" s="436"/>
      <c r="L355" s="436"/>
      <c r="M355" s="436"/>
      <c r="N355" s="436"/>
      <c r="O355" s="436"/>
      <c r="P355" s="436"/>
      <c r="Q355" s="436"/>
      <c r="R355" s="436"/>
      <c r="S355" s="436"/>
      <c r="T355" s="436"/>
      <c r="U355" s="436"/>
      <c r="V355" s="436"/>
      <c r="W355" s="436"/>
      <c r="X355" s="436"/>
      <c r="Y355" s="436"/>
      <c r="Z355" s="436"/>
      <c r="AA355" s="436"/>
      <c r="AB355" s="436"/>
      <c r="AC355" s="436"/>
      <c r="AD355" s="436"/>
      <c r="AE355" s="436"/>
      <c r="AF355" s="436"/>
      <c r="AG355" s="436"/>
      <c r="AH355" s="436"/>
      <c r="AI355" s="436"/>
      <c r="AJ355" s="436"/>
      <c r="AK355" s="436"/>
      <c r="AL355" s="436"/>
      <c r="AM355" s="436"/>
      <c r="AN355" s="436"/>
      <c r="AO355" s="436"/>
      <c r="AP355" s="436"/>
      <c r="AQ355" s="436"/>
      <c r="AR355" s="436"/>
      <c r="AS355" s="436"/>
      <c r="AT355" s="436"/>
      <c r="AU355" s="436"/>
      <c r="AV355" s="436"/>
      <c r="AW355" s="436"/>
      <c r="AX355" s="436"/>
      <c r="AY355" s="436"/>
      <c r="AZ355" s="436"/>
      <c r="BA355" s="436"/>
      <c r="BB355" s="436"/>
      <c r="BC355" s="436"/>
      <c r="BD355" s="436"/>
      <c r="BE355" s="436"/>
    </row>
    <row r="356" spans="1:57">
      <c r="A356" s="436"/>
      <c r="B356" s="436"/>
      <c r="C356" s="436"/>
      <c r="D356" s="436"/>
      <c r="E356" s="436"/>
      <c r="F356" s="436"/>
      <c r="G356" s="436"/>
      <c r="H356" s="436"/>
      <c r="I356" s="436"/>
      <c r="J356" s="436"/>
      <c r="K356" s="436"/>
      <c r="L356" s="436"/>
      <c r="M356" s="436"/>
      <c r="N356" s="436"/>
      <c r="O356" s="436"/>
      <c r="P356" s="436"/>
      <c r="Q356" s="436"/>
      <c r="R356" s="436"/>
      <c r="S356" s="436"/>
      <c r="T356" s="436"/>
      <c r="U356" s="436"/>
      <c r="V356" s="436"/>
      <c r="W356" s="436"/>
      <c r="X356" s="436"/>
      <c r="Y356" s="436"/>
      <c r="Z356" s="436"/>
      <c r="AA356" s="436"/>
      <c r="AB356" s="436"/>
      <c r="AC356" s="436"/>
      <c r="AD356" s="436"/>
      <c r="AE356" s="436"/>
      <c r="AF356" s="436"/>
      <c r="AG356" s="436"/>
      <c r="AH356" s="436"/>
      <c r="AI356" s="436"/>
      <c r="AJ356" s="436"/>
      <c r="AK356" s="436"/>
      <c r="AL356" s="436"/>
      <c r="AM356" s="436"/>
      <c r="AN356" s="436"/>
      <c r="AO356" s="436"/>
      <c r="AP356" s="436"/>
      <c r="AQ356" s="436"/>
      <c r="AR356" s="436"/>
      <c r="AS356" s="436"/>
      <c r="AT356" s="436"/>
      <c r="AU356" s="436"/>
      <c r="AV356" s="436"/>
      <c r="AW356" s="436"/>
      <c r="AX356" s="436"/>
      <c r="AY356" s="436"/>
      <c r="AZ356" s="436"/>
      <c r="BA356" s="436"/>
      <c r="BB356" s="436"/>
      <c r="BC356" s="436"/>
      <c r="BD356" s="436"/>
      <c r="BE356" s="436"/>
    </row>
    <row r="357" spans="1:57">
      <c r="A357" s="436"/>
      <c r="B357" s="436"/>
      <c r="C357" s="436"/>
      <c r="D357" s="436"/>
      <c r="E357" s="436"/>
      <c r="F357" s="436"/>
      <c r="G357" s="436"/>
      <c r="H357" s="436"/>
      <c r="I357" s="436"/>
      <c r="J357" s="436"/>
      <c r="K357" s="436"/>
      <c r="L357" s="436"/>
      <c r="M357" s="436"/>
      <c r="N357" s="436"/>
      <c r="O357" s="436"/>
      <c r="P357" s="436"/>
      <c r="Q357" s="436"/>
      <c r="R357" s="436"/>
      <c r="S357" s="436"/>
      <c r="T357" s="436"/>
      <c r="U357" s="436"/>
      <c r="V357" s="436"/>
      <c r="W357" s="436"/>
      <c r="X357" s="436"/>
      <c r="Y357" s="436"/>
      <c r="Z357" s="436"/>
      <c r="AA357" s="436"/>
      <c r="AB357" s="436"/>
      <c r="AC357" s="436"/>
      <c r="AD357" s="436"/>
      <c r="AE357" s="436"/>
      <c r="AF357" s="436"/>
      <c r="AG357" s="436"/>
      <c r="AH357" s="436"/>
      <c r="AI357" s="436"/>
      <c r="AJ357" s="436"/>
      <c r="AK357" s="436"/>
      <c r="AL357" s="436"/>
      <c r="AM357" s="436"/>
      <c r="AN357" s="436"/>
      <c r="AO357" s="436"/>
      <c r="AP357" s="436"/>
      <c r="AQ357" s="436"/>
      <c r="AR357" s="436"/>
      <c r="AS357" s="436"/>
      <c r="AT357" s="436"/>
      <c r="AU357" s="436"/>
      <c r="AV357" s="436"/>
      <c r="AW357" s="436"/>
      <c r="AX357" s="436"/>
      <c r="AY357" s="436"/>
      <c r="AZ357" s="436"/>
      <c r="BA357" s="436"/>
      <c r="BB357" s="436"/>
      <c r="BC357" s="436"/>
      <c r="BD357" s="436"/>
      <c r="BE357" s="436"/>
    </row>
    <row r="358" spans="1:57">
      <c r="A358" s="436"/>
      <c r="B358" s="436"/>
      <c r="C358" s="436"/>
      <c r="D358" s="436"/>
      <c r="E358" s="436"/>
      <c r="F358" s="436"/>
      <c r="G358" s="436"/>
      <c r="H358" s="436"/>
      <c r="I358" s="436"/>
      <c r="J358" s="436"/>
      <c r="K358" s="436"/>
      <c r="L358" s="436"/>
      <c r="M358" s="436"/>
      <c r="N358" s="436"/>
      <c r="O358" s="436"/>
      <c r="P358" s="436"/>
      <c r="Q358" s="436"/>
      <c r="R358" s="436"/>
      <c r="S358" s="436"/>
      <c r="T358" s="436"/>
      <c r="U358" s="436"/>
      <c r="V358" s="436"/>
      <c r="W358" s="436"/>
      <c r="X358" s="436"/>
      <c r="Y358" s="436"/>
      <c r="Z358" s="436"/>
      <c r="AA358" s="436"/>
      <c r="AB358" s="436"/>
      <c r="AC358" s="436"/>
      <c r="AD358" s="436"/>
      <c r="AE358" s="436"/>
      <c r="AF358" s="436"/>
      <c r="AG358" s="436"/>
      <c r="AH358" s="436"/>
      <c r="AI358" s="436"/>
      <c r="AJ358" s="436"/>
      <c r="AK358" s="436"/>
      <c r="AL358" s="436"/>
      <c r="AM358" s="436"/>
      <c r="AN358" s="436"/>
      <c r="AO358" s="436"/>
      <c r="AP358" s="436"/>
      <c r="AQ358" s="436"/>
      <c r="AR358" s="436"/>
      <c r="AS358" s="436"/>
      <c r="AT358" s="436"/>
      <c r="AU358" s="436"/>
      <c r="AV358" s="436"/>
      <c r="AW358" s="436"/>
      <c r="AX358" s="436"/>
      <c r="AY358" s="436"/>
      <c r="AZ358" s="436"/>
      <c r="BA358" s="436"/>
      <c r="BB358" s="436"/>
      <c r="BC358" s="436"/>
      <c r="BD358" s="436"/>
      <c r="BE358" s="436"/>
    </row>
    <row r="359" spans="1:57">
      <c r="A359" s="436"/>
      <c r="B359" s="436"/>
      <c r="C359" s="436"/>
      <c r="D359" s="436"/>
      <c r="E359" s="436"/>
      <c r="F359" s="436"/>
      <c r="G359" s="436"/>
      <c r="H359" s="436"/>
      <c r="I359" s="436"/>
      <c r="J359" s="436"/>
      <c r="K359" s="436"/>
      <c r="L359" s="436"/>
      <c r="M359" s="436"/>
      <c r="N359" s="436"/>
      <c r="O359" s="436"/>
      <c r="P359" s="436"/>
      <c r="Q359" s="436"/>
      <c r="R359" s="436"/>
      <c r="S359" s="436"/>
      <c r="T359" s="436"/>
      <c r="U359" s="436"/>
      <c r="V359" s="436"/>
      <c r="W359" s="436"/>
      <c r="X359" s="436"/>
      <c r="Y359" s="436"/>
      <c r="Z359" s="436"/>
      <c r="AA359" s="436"/>
      <c r="AB359" s="436"/>
      <c r="AC359" s="436"/>
      <c r="AD359" s="436"/>
      <c r="AE359" s="436"/>
      <c r="AF359" s="436"/>
      <c r="AG359" s="436"/>
      <c r="AH359" s="436"/>
      <c r="AI359" s="436"/>
      <c r="AJ359" s="436"/>
      <c r="AK359" s="436"/>
      <c r="AL359" s="436"/>
      <c r="AM359" s="436"/>
      <c r="AN359" s="436"/>
      <c r="AO359" s="436"/>
      <c r="AP359" s="436"/>
      <c r="AQ359" s="436"/>
      <c r="AR359" s="436"/>
      <c r="AS359" s="436"/>
      <c r="AT359" s="436"/>
      <c r="AU359" s="436"/>
      <c r="AV359" s="436"/>
      <c r="AW359" s="436"/>
      <c r="AX359" s="436"/>
      <c r="AY359" s="436"/>
      <c r="AZ359" s="436"/>
      <c r="BA359" s="436"/>
      <c r="BB359" s="436"/>
      <c r="BC359" s="436"/>
      <c r="BD359" s="436"/>
      <c r="BE359" s="436"/>
    </row>
    <row r="360" spans="1:57">
      <c r="A360" s="436"/>
      <c r="B360" s="436"/>
      <c r="C360" s="436"/>
      <c r="D360" s="436"/>
      <c r="E360" s="436"/>
      <c r="F360" s="436"/>
      <c r="G360" s="436"/>
      <c r="H360" s="436"/>
      <c r="I360" s="436"/>
      <c r="J360" s="436"/>
      <c r="K360" s="436"/>
      <c r="L360" s="436"/>
      <c r="M360" s="436"/>
      <c r="N360" s="436"/>
      <c r="O360" s="436"/>
      <c r="P360" s="436"/>
      <c r="Q360" s="436"/>
      <c r="R360" s="436"/>
      <c r="S360" s="436"/>
      <c r="T360" s="436"/>
      <c r="U360" s="436"/>
      <c r="V360" s="436"/>
      <c r="W360" s="436"/>
      <c r="X360" s="436"/>
      <c r="Y360" s="436"/>
      <c r="Z360" s="436"/>
      <c r="AA360" s="436"/>
      <c r="AB360" s="436"/>
      <c r="AC360" s="436"/>
      <c r="AD360" s="436"/>
      <c r="AE360" s="436"/>
      <c r="AF360" s="436"/>
      <c r="AG360" s="436"/>
      <c r="AH360" s="436"/>
      <c r="AI360" s="436"/>
      <c r="AJ360" s="436"/>
      <c r="AK360" s="436"/>
      <c r="AL360" s="436"/>
      <c r="AM360" s="436"/>
      <c r="AN360" s="436"/>
      <c r="AO360" s="436"/>
      <c r="AP360" s="436"/>
      <c r="AQ360" s="436"/>
      <c r="AR360" s="436"/>
      <c r="AS360" s="436"/>
      <c r="AT360" s="436"/>
      <c r="AU360" s="436"/>
      <c r="AV360" s="436"/>
      <c r="AW360" s="436"/>
      <c r="AX360" s="436"/>
      <c r="AY360" s="436"/>
      <c r="AZ360" s="436"/>
      <c r="BA360" s="436"/>
      <c r="BB360" s="436"/>
      <c r="BC360" s="436"/>
      <c r="BD360" s="436"/>
      <c r="BE360" s="436"/>
    </row>
    <row r="361" spans="1:57">
      <c r="A361" s="436"/>
      <c r="B361" s="436"/>
      <c r="C361" s="436"/>
      <c r="D361" s="436"/>
      <c r="E361" s="436"/>
      <c r="F361" s="436"/>
      <c r="G361" s="436"/>
      <c r="H361" s="436"/>
      <c r="I361" s="436"/>
      <c r="J361" s="436"/>
      <c r="K361" s="436"/>
      <c r="L361" s="436"/>
      <c r="M361" s="436"/>
      <c r="N361" s="436"/>
      <c r="O361" s="436"/>
      <c r="P361" s="436"/>
      <c r="Q361" s="436"/>
      <c r="R361" s="436"/>
      <c r="S361" s="436"/>
      <c r="T361" s="436"/>
      <c r="U361" s="436"/>
      <c r="V361" s="436"/>
      <c r="W361" s="436"/>
      <c r="X361" s="436"/>
      <c r="Y361" s="436"/>
      <c r="Z361" s="436"/>
      <c r="AA361" s="436"/>
      <c r="AB361" s="436"/>
      <c r="AC361" s="436"/>
      <c r="AD361" s="436"/>
      <c r="AE361" s="436"/>
      <c r="AF361" s="436"/>
      <c r="AG361" s="436"/>
      <c r="AH361" s="436"/>
      <c r="AI361" s="436"/>
      <c r="AJ361" s="436"/>
      <c r="AK361" s="436"/>
      <c r="AL361" s="436"/>
      <c r="AM361" s="436"/>
      <c r="AN361" s="436"/>
      <c r="AO361" s="436"/>
      <c r="AP361" s="436"/>
      <c r="AQ361" s="436"/>
      <c r="AR361" s="436"/>
      <c r="AS361" s="436"/>
      <c r="AT361" s="436"/>
      <c r="AU361" s="436"/>
      <c r="AV361" s="436"/>
      <c r="AW361" s="436"/>
      <c r="AX361" s="436"/>
      <c r="AY361" s="436"/>
      <c r="AZ361" s="436"/>
      <c r="BA361" s="436"/>
      <c r="BB361" s="436"/>
      <c r="BC361" s="436"/>
      <c r="BD361" s="436"/>
      <c r="BE361" s="436"/>
    </row>
    <row r="362" spans="1:57">
      <c r="A362" s="436"/>
      <c r="B362" s="436"/>
      <c r="C362" s="436"/>
      <c r="D362" s="436"/>
      <c r="E362" s="436"/>
      <c r="F362" s="436"/>
      <c r="G362" s="436"/>
      <c r="H362" s="436"/>
      <c r="I362" s="436"/>
      <c r="J362" s="436"/>
      <c r="K362" s="436"/>
      <c r="L362" s="436"/>
      <c r="M362" s="436"/>
      <c r="N362" s="436"/>
      <c r="O362" s="436"/>
      <c r="P362" s="436"/>
      <c r="Q362" s="436"/>
      <c r="R362" s="436"/>
      <c r="S362" s="436"/>
      <c r="T362" s="436"/>
      <c r="U362" s="436"/>
      <c r="V362" s="436"/>
      <c r="W362" s="436"/>
      <c r="X362" s="436"/>
      <c r="Y362" s="436"/>
      <c r="Z362" s="436"/>
      <c r="AA362" s="436"/>
      <c r="AB362" s="436"/>
      <c r="AC362" s="436"/>
      <c r="AD362" s="436"/>
      <c r="AE362" s="436"/>
      <c r="AF362" s="436"/>
      <c r="AG362" s="436"/>
      <c r="AH362" s="436"/>
      <c r="AI362" s="436"/>
      <c r="AJ362" s="436"/>
      <c r="AK362" s="436"/>
      <c r="AL362" s="436"/>
      <c r="AM362" s="436"/>
      <c r="AN362" s="436"/>
      <c r="AO362" s="436"/>
      <c r="AP362" s="436"/>
      <c r="AQ362" s="436"/>
      <c r="AR362" s="436"/>
      <c r="AS362" s="436"/>
      <c r="AT362" s="436"/>
      <c r="AU362" s="436"/>
      <c r="AV362" s="436"/>
      <c r="AW362" s="436"/>
      <c r="AX362" s="436"/>
      <c r="AY362" s="436"/>
      <c r="AZ362" s="436"/>
      <c r="BA362" s="436"/>
      <c r="BB362" s="436"/>
      <c r="BC362" s="436"/>
      <c r="BD362" s="436"/>
      <c r="BE362" s="436"/>
    </row>
    <row r="363" spans="1:57">
      <c r="A363" s="436"/>
      <c r="B363" s="436"/>
      <c r="C363" s="436"/>
      <c r="D363" s="436"/>
      <c r="E363" s="436"/>
      <c r="F363" s="436"/>
      <c r="G363" s="436"/>
      <c r="H363" s="436"/>
      <c r="I363" s="436"/>
      <c r="J363" s="436"/>
      <c r="K363" s="436"/>
      <c r="L363" s="436"/>
      <c r="M363" s="436"/>
      <c r="N363" s="436"/>
      <c r="O363" s="436"/>
      <c r="P363" s="436"/>
      <c r="Q363" s="436"/>
      <c r="R363" s="436"/>
      <c r="S363" s="436"/>
      <c r="T363" s="436"/>
      <c r="U363" s="436"/>
      <c r="V363" s="436"/>
      <c r="W363" s="436"/>
      <c r="X363" s="436"/>
      <c r="Y363" s="436"/>
      <c r="Z363" s="436"/>
      <c r="AA363" s="436"/>
      <c r="AB363" s="436"/>
      <c r="AC363" s="436"/>
      <c r="AD363" s="436"/>
      <c r="AE363" s="436"/>
      <c r="AF363" s="436"/>
      <c r="AG363" s="436"/>
      <c r="AH363" s="436"/>
      <c r="AI363" s="436"/>
      <c r="AJ363" s="436"/>
      <c r="AK363" s="436"/>
      <c r="AL363" s="436"/>
      <c r="AM363" s="436"/>
      <c r="AN363" s="436"/>
      <c r="AO363" s="436"/>
      <c r="AP363" s="436"/>
      <c r="AQ363" s="436"/>
      <c r="AR363" s="436"/>
      <c r="AS363" s="436"/>
      <c r="AT363" s="436"/>
      <c r="AU363" s="436"/>
      <c r="AV363" s="436"/>
      <c r="AW363" s="436"/>
      <c r="AX363" s="436"/>
      <c r="AY363" s="436"/>
      <c r="AZ363" s="436"/>
      <c r="BA363" s="436"/>
      <c r="BB363" s="436"/>
      <c r="BC363" s="436"/>
      <c r="BD363" s="436"/>
      <c r="BE363" s="436"/>
    </row>
    <row r="364" spans="1:57">
      <c r="A364" s="436"/>
      <c r="B364" s="436"/>
      <c r="C364" s="436"/>
      <c r="D364" s="436"/>
      <c r="E364" s="436"/>
      <c r="F364" s="436"/>
      <c r="G364" s="436"/>
      <c r="H364" s="436"/>
      <c r="I364" s="436"/>
      <c r="J364" s="436"/>
      <c r="K364" s="436"/>
      <c r="L364" s="436"/>
      <c r="M364" s="436"/>
      <c r="N364" s="436"/>
      <c r="O364" s="436"/>
      <c r="P364" s="436"/>
      <c r="Q364" s="436"/>
      <c r="R364" s="436"/>
      <c r="S364" s="436"/>
      <c r="T364" s="436"/>
      <c r="U364" s="436"/>
      <c r="V364" s="436"/>
      <c r="W364" s="436"/>
      <c r="X364" s="436"/>
      <c r="Y364" s="436"/>
      <c r="Z364" s="436"/>
      <c r="AA364" s="436"/>
      <c r="AB364" s="436"/>
      <c r="AC364" s="436"/>
      <c r="AD364" s="436"/>
      <c r="AE364" s="436"/>
      <c r="AF364" s="436"/>
      <c r="AG364" s="436"/>
      <c r="AH364" s="436"/>
      <c r="AI364" s="436"/>
      <c r="AJ364" s="436"/>
      <c r="AK364" s="436"/>
      <c r="AL364" s="436"/>
      <c r="AM364" s="436"/>
      <c r="AN364" s="436"/>
      <c r="AO364" s="436"/>
      <c r="AP364" s="436"/>
      <c r="AQ364" s="436"/>
      <c r="AR364" s="436"/>
      <c r="AS364" s="436"/>
      <c r="AT364" s="436"/>
      <c r="AU364" s="436"/>
      <c r="AV364" s="436"/>
      <c r="AW364" s="436"/>
      <c r="AX364" s="436"/>
      <c r="AY364" s="436"/>
      <c r="AZ364" s="436"/>
      <c r="BA364" s="436"/>
      <c r="BB364" s="436"/>
      <c r="BC364" s="436"/>
      <c r="BD364" s="436"/>
      <c r="BE364" s="436"/>
    </row>
    <row r="365" spans="1:57">
      <c r="A365" s="436"/>
      <c r="B365" s="436"/>
      <c r="C365" s="436"/>
      <c r="D365" s="436"/>
      <c r="E365" s="436"/>
      <c r="F365" s="436"/>
      <c r="G365" s="436"/>
      <c r="H365" s="436"/>
      <c r="I365" s="436"/>
      <c r="J365" s="436"/>
      <c r="K365" s="436"/>
      <c r="L365" s="436"/>
      <c r="M365" s="436"/>
      <c r="N365" s="436"/>
      <c r="O365" s="436"/>
      <c r="P365" s="436"/>
      <c r="Q365" s="436"/>
      <c r="R365" s="436"/>
      <c r="S365" s="436"/>
      <c r="T365" s="436"/>
      <c r="U365" s="436"/>
      <c r="V365" s="436"/>
      <c r="W365" s="436"/>
      <c r="X365" s="436"/>
      <c r="Y365" s="436"/>
      <c r="Z365" s="436"/>
      <c r="AA365" s="436"/>
      <c r="AB365" s="436"/>
      <c r="AC365" s="436"/>
      <c r="AD365" s="436"/>
      <c r="AE365" s="436"/>
      <c r="AF365" s="436"/>
      <c r="AG365" s="436"/>
      <c r="AH365" s="436"/>
      <c r="AI365" s="436"/>
      <c r="AJ365" s="436"/>
      <c r="AK365" s="436"/>
      <c r="AL365" s="436"/>
      <c r="AM365" s="436"/>
      <c r="AN365" s="436"/>
      <c r="AO365" s="436"/>
      <c r="AP365" s="436"/>
      <c r="AQ365" s="436"/>
      <c r="AR365" s="436"/>
      <c r="AS365" s="436"/>
      <c r="AT365" s="436"/>
      <c r="AU365" s="436"/>
      <c r="AV365" s="436"/>
      <c r="AW365" s="436"/>
      <c r="AX365" s="436"/>
      <c r="AY365" s="436"/>
      <c r="AZ365" s="436"/>
      <c r="BA365" s="436"/>
      <c r="BB365" s="436"/>
      <c r="BC365" s="436"/>
      <c r="BD365" s="436"/>
      <c r="BE365" s="436"/>
    </row>
    <row r="366" spans="1:57">
      <c r="A366" s="436"/>
      <c r="B366" s="436"/>
      <c r="C366" s="436"/>
      <c r="D366" s="436"/>
      <c r="E366" s="436"/>
      <c r="F366" s="436"/>
      <c r="G366" s="436"/>
      <c r="H366" s="436"/>
      <c r="I366" s="436"/>
      <c r="J366" s="436"/>
      <c r="K366" s="436"/>
      <c r="L366" s="436"/>
      <c r="M366" s="436"/>
      <c r="N366" s="436"/>
      <c r="O366" s="436"/>
      <c r="P366" s="436"/>
      <c r="Q366" s="436"/>
      <c r="R366" s="436"/>
      <c r="S366" s="436"/>
      <c r="T366" s="436"/>
      <c r="U366" s="436"/>
      <c r="V366" s="436"/>
      <c r="W366" s="436"/>
      <c r="X366" s="436"/>
      <c r="Y366" s="436"/>
      <c r="Z366" s="436"/>
      <c r="AA366" s="436"/>
      <c r="AB366" s="436"/>
      <c r="AC366" s="436"/>
      <c r="AD366" s="436"/>
      <c r="AE366" s="436"/>
      <c r="AF366" s="436"/>
      <c r="AG366" s="436"/>
      <c r="AH366" s="436"/>
      <c r="AI366" s="436"/>
      <c r="AJ366" s="436"/>
      <c r="AK366" s="436"/>
      <c r="AL366" s="436"/>
      <c r="AM366" s="436"/>
      <c r="AN366" s="436"/>
      <c r="AO366" s="436"/>
      <c r="AP366" s="436"/>
      <c r="AQ366" s="436"/>
      <c r="AR366" s="436"/>
      <c r="AS366" s="436"/>
      <c r="AT366" s="436"/>
      <c r="AU366" s="436"/>
      <c r="AV366" s="436"/>
      <c r="AW366" s="436"/>
      <c r="AX366" s="436"/>
      <c r="AY366" s="436"/>
      <c r="AZ366" s="436"/>
      <c r="BA366" s="436"/>
      <c r="BB366" s="436"/>
      <c r="BC366" s="436"/>
      <c r="BD366" s="436"/>
      <c r="BE366" s="436"/>
    </row>
    <row r="367" spans="1:57">
      <c r="A367" s="436"/>
      <c r="B367" s="436"/>
      <c r="C367" s="436"/>
      <c r="D367" s="436"/>
      <c r="E367" s="436"/>
      <c r="F367" s="436"/>
      <c r="G367" s="436"/>
      <c r="H367" s="436"/>
      <c r="I367" s="436"/>
      <c r="J367" s="436"/>
      <c r="K367" s="436"/>
      <c r="L367" s="436"/>
      <c r="M367" s="436"/>
      <c r="N367" s="436"/>
      <c r="O367" s="436"/>
      <c r="P367" s="436"/>
      <c r="Q367" s="436"/>
      <c r="R367" s="436"/>
      <c r="S367" s="436"/>
      <c r="T367" s="436"/>
      <c r="U367" s="436"/>
      <c r="V367" s="436"/>
      <c r="W367" s="436"/>
      <c r="X367" s="436"/>
      <c r="Y367" s="436"/>
      <c r="Z367" s="436"/>
      <c r="AA367" s="436"/>
      <c r="AB367" s="436"/>
      <c r="AC367" s="436"/>
      <c r="AD367" s="436"/>
      <c r="AE367" s="436"/>
      <c r="AF367" s="436"/>
      <c r="AG367" s="436"/>
      <c r="AH367" s="436"/>
      <c r="AI367" s="436"/>
      <c r="AJ367" s="436"/>
      <c r="AK367" s="436"/>
      <c r="AL367" s="436"/>
      <c r="AM367" s="436"/>
      <c r="AN367" s="436"/>
      <c r="AO367" s="436"/>
      <c r="AP367" s="436"/>
      <c r="AQ367" s="436"/>
      <c r="AR367" s="436"/>
      <c r="AS367" s="436"/>
      <c r="AT367" s="436"/>
      <c r="AU367" s="436"/>
      <c r="AV367" s="436"/>
      <c r="AW367" s="436"/>
      <c r="AX367" s="436"/>
      <c r="AY367" s="436"/>
      <c r="AZ367" s="436"/>
      <c r="BA367" s="436"/>
      <c r="BB367" s="436"/>
      <c r="BC367" s="436"/>
      <c r="BD367" s="436"/>
      <c r="BE367" s="436"/>
    </row>
    <row r="368" spans="1:57">
      <c r="A368" s="436"/>
      <c r="B368" s="436"/>
      <c r="C368" s="436"/>
      <c r="D368" s="436"/>
      <c r="E368" s="436"/>
      <c r="F368" s="436"/>
      <c r="G368" s="436"/>
      <c r="H368" s="436"/>
      <c r="I368" s="436"/>
      <c r="J368" s="436"/>
      <c r="K368" s="436"/>
      <c r="L368" s="436"/>
      <c r="M368" s="436"/>
      <c r="N368" s="436"/>
      <c r="O368" s="436"/>
      <c r="P368" s="436"/>
      <c r="Q368" s="436"/>
      <c r="R368" s="436"/>
      <c r="S368" s="436"/>
      <c r="T368" s="436"/>
      <c r="U368" s="436"/>
      <c r="V368" s="436"/>
      <c r="W368" s="436"/>
      <c r="X368" s="436"/>
      <c r="Y368" s="436"/>
      <c r="Z368" s="436"/>
      <c r="AA368" s="436"/>
      <c r="AB368" s="436"/>
      <c r="AC368" s="436"/>
      <c r="AD368" s="436"/>
      <c r="AE368" s="436"/>
      <c r="AF368" s="436"/>
      <c r="AG368" s="436"/>
      <c r="AH368" s="436"/>
      <c r="AI368" s="436"/>
      <c r="AJ368" s="436"/>
      <c r="AK368" s="436"/>
      <c r="AL368" s="436"/>
      <c r="AM368" s="436"/>
      <c r="AN368" s="436"/>
      <c r="AO368" s="436"/>
      <c r="AP368" s="436"/>
      <c r="AQ368" s="436"/>
      <c r="AR368" s="436"/>
      <c r="AS368" s="436"/>
      <c r="AT368" s="436"/>
      <c r="AU368" s="436"/>
      <c r="AV368" s="436"/>
      <c r="AW368" s="436"/>
      <c r="AX368" s="436"/>
      <c r="AY368" s="436"/>
      <c r="AZ368" s="436"/>
      <c r="BA368" s="436"/>
      <c r="BB368" s="436"/>
      <c r="BC368" s="436"/>
      <c r="BD368" s="436"/>
      <c r="BE368" s="436"/>
    </row>
    <row r="369" spans="1:57">
      <c r="A369" s="436"/>
      <c r="B369" s="436"/>
      <c r="C369" s="436"/>
      <c r="D369" s="436"/>
      <c r="E369" s="436"/>
      <c r="F369" s="436"/>
      <c r="G369" s="436"/>
      <c r="H369" s="436"/>
      <c r="I369" s="436"/>
      <c r="J369" s="436"/>
      <c r="K369" s="436"/>
      <c r="L369" s="436"/>
      <c r="M369" s="436"/>
      <c r="N369" s="436"/>
      <c r="O369" s="436"/>
      <c r="P369" s="436"/>
      <c r="Q369" s="436"/>
      <c r="R369" s="436"/>
      <c r="S369" s="436"/>
      <c r="T369" s="436"/>
      <c r="U369" s="436"/>
      <c r="V369" s="436"/>
      <c r="W369" s="436"/>
      <c r="X369" s="436"/>
      <c r="Y369" s="436"/>
      <c r="Z369" s="436"/>
      <c r="AA369" s="436"/>
      <c r="AB369" s="436"/>
      <c r="AC369" s="436"/>
      <c r="AD369" s="436"/>
      <c r="AE369" s="436"/>
      <c r="AF369" s="436"/>
      <c r="AG369" s="436"/>
      <c r="AH369" s="436"/>
      <c r="AI369" s="436"/>
      <c r="AJ369" s="436"/>
      <c r="AK369" s="436"/>
      <c r="AL369" s="436"/>
      <c r="AM369" s="436"/>
      <c r="AN369" s="436"/>
      <c r="AO369" s="436"/>
      <c r="AP369" s="436"/>
      <c r="AQ369" s="436"/>
      <c r="AR369" s="436"/>
      <c r="AS369" s="436"/>
      <c r="AT369" s="436"/>
      <c r="AU369" s="436"/>
      <c r="AV369" s="436"/>
      <c r="AW369" s="436"/>
      <c r="AX369" s="436"/>
      <c r="AY369" s="436"/>
      <c r="AZ369" s="436"/>
      <c r="BA369" s="436"/>
      <c r="BB369" s="436"/>
      <c r="BC369" s="436"/>
      <c r="BD369" s="436"/>
      <c r="BE369" s="436"/>
    </row>
    <row r="370" spans="1:57">
      <c r="A370" s="436"/>
      <c r="B370" s="436"/>
      <c r="C370" s="436"/>
      <c r="D370" s="436"/>
      <c r="E370" s="436"/>
      <c r="F370" s="436"/>
      <c r="G370" s="436"/>
      <c r="H370" s="436"/>
      <c r="I370" s="436"/>
      <c r="J370" s="436"/>
      <c r="K370" s="436"/>
      <c r="L370" s="436"/>
      <c r="M370" s="436"/>
      <c r="N370" s="436"/>
      <c r="O370" s="436"/>
      <c r="P370" s="436"/>
      <c r="Q370" s="436"/>
      <c r="R370" s="436"/>
      <c r="S370" s="436"/>
      <c r="T370" s="436"/>
      <c r="U370" s="436"/>
      <c r="V370" s="436"/>
      <c r="W370" s="436"/>
      <c r="X370" s="436"/>
      <c r="Y370" s="436"/>
      <c r="Z370" s="436"/>
      <c r="AA370" s="436"/>
      <c r="AB370" s="436"/>
      <c r="AC370" s="436"/>
      <c r="AD370" s="436"/>
      <c r="AE370" s="436"/>
      <c r="AF370" s="436"/>
      <c r="AG370" s="436"/>
      <c r="AH370" s="436"/>
      <c r="AI370" s="436"/>
      <c r="AJ370" s="436"/>
      <c r="AK370" s="436"/>
      <c r="AL370" s="436"/>
      <c r="AM370" s="436"/>
      <c r="AN370" s="436"/>
      <c r="AO370" s="436"/>
      <c r="AP370" s="436"/>
      <c r="AQ370" s="436"/>
      <c r="AR370" s="436"/>
      <c r="AS370" s="436"/>
      <c r="AT370" s="436"/>
      <c r="AU370" s="436"/>
      <c r="AV370" s="436"/>
      <c r="AW370" s="436"/>
      <c r="AX370" s="436"/>
      <c r="AY370" s="436"/>
      <c r="AZ370" s="436"/>
      <c r="BA370" s="436"/>
      <c r="BB370" s="436"/>
      <c r="BC370" s="436"/>
      <c r="BD370" s="436"/>
      <c r="BE370" s="436"/>
    </row>
    <row r="371" spans="1:57">
      <c r="A371" s="436"/>
      <c r="B371" s="436"/>
      <c r="C371" s="436"/>
      <c r="D371" s="436"/>
      <c r="E371" s="436"/>
      <c r="F371" s="436"/>
      <c r="G371" s="436"/>
      <c r="H371" s="436"/>
      <c r="I371" s="436"/>
      <c r="J371" s="436"/>
      <c r="K371" s="436"/>
      <c r="L371" s="436"/>
      <c r="M371" s="436"/>
      <c r="N371" s="436"/>
      <c r="O371" s="436"/>
      <c r="P371" s="436"/>
      <c r="Q371" s="436"/>
      <c r="R371" s="436"/>
      <c r="S371" s="436"/>
      <c r="T371" s="436"/>
      <c r="U371" s="436"/>
      <c r="V371" s="436"/>
      <c r="W371" s="436"/>
      <c r="X371" s="436"/>
      <c r="Y371" s="436"/>
      <c r="Z371" s="436"/>
      <c r="AA371" s="436"/>
      <c r="AB371" s="436"/>
      <c r="AC371" s="436"/>
      <c r="AD371" s="436"/>
      <c r="AE371" s="436"/>
      <c r="AF371" s="436"/>
      <c r="AG371" s="436"/>
      <c r="AH371" s="436"/>
      <c r="AI371" s="436"/>
      <c r="AJ371" s="436"/>
      <c r="AK371" s="436"/>
      <c r="AL371" s="436"/>
      <c r="AM371" s="436"/>
      <c r="AN371" s="436"/>
      <c r="AO371" s="436"/>
      <c r="AP371" s="436"/>
      <c r="AQ371" s="436"/>
      <c r="AR371" s="436"/>
      <c r="AS371" s="436"/>
      <c r="AT371" s="436"/>
      <c r="AU371" s="436"/>
      <c r="AV371" s="436"/>
      <c r="AW371" s="436"/>
      <c r="AX371" s="436"/>
      <c r="AY371" s="436"/>
      <c r="AZ371" s="436"/>
      <c r="BA371" s="436"/>
      <c r="BB371" s="436"/>
      <c r="BC371" s="436"/>
      <c r="BD371" s="436"/>
      <c r="BE371" s="436"/>
    </row>
    <row r="372" spans="1:57">
      <c r="A372" s="436"/>
      <c r="B372" s="436"/>
      <c r="C372" s="436"/>
      <c r="D372" s="436"/>
      <c r="E372" s="436"/>
      <c r="F372" s="436"/>
      <c r="G372" s="436"/>
      <c r="H372" s="436"/>
      <c r="I372" s="436"/>
      <c r="J372" s="436"/>
      <c r="K372" s="436"/>
      <c r="L372" s="436"/>
      <c r="M372" s="436"/>
      <c r="N372" s="436"/>
      <c r="O372" s="436"/>
      <c r="P372" s="436"/>
      <c r="Q372" s="436"/>
      <c r="R372" s="436"/>
      <c r="S372" s="436"/>
      <c r="T372" s="436"/>
      <c r="U372" s="436"/>
      <c r="V372" s="436"/>
      <c r="W372" s="436"/>
      <c r="X372" s="436"/>
      <c r="Y372" s="436"/>
      <c r="Z372" s="436"/>
      <c r="AA372" s="436"/>
      <c r="AB372" s="436"/>
      <c r="AC372" s="436"/>
      <c r="AD372" s="436"/>
      <c r="AE372" s="436"/>
      <c r="AF372" s="436"/>
      <c r="AG372" s="436"/>
      <c r="AH372" s="436"/>
      <c r="AI372" s="436"/>
      <c r="AJ372" s="436"/>
      <c r="AK372" s="436"/>
      <c r="AL372" s="436"/>
      <c r="AM372" s="436"/>
      <c r="AN372" s="436"/>
      <c r="AO372" s="436"/>
      <c r="AP372" s="436"/>
      <c r="AQ372" s="436"/>
      <c r="AR372" s="436"/>
      <c r="AS372" s="436"/>
      <c r="AT372" s="436"/>
      <c r="AU372" s="436"/>
      <c r="AV372" s="436"/>
      <c r="AW372" s="436"/>
      <c r="AX372" s="436"/>
      <c r="AY372" s="436"/>
      <c r="AZ372" s="436"/>
      <c r="BA372" s="436"/>
      <c r="BB372" s="436"/>
      <c r="BC372" s="436"/>
      <c r="BD372" s="436"/>
      <c r="BE372" s="436"/>
    </row>
    <row r="373" spans="1:57">
      <c r="A373" s="436"/>
      <c r="B373" s="436"/>
      <c r="C373" s="436"/>
      <c r="D373" s="436"/>
      <c r="E373" s="436"/>
      <c r="F373" s="436"/>
      <c r="G373" s="436"/>
      <c r="H373" s="436"/>
      <c r="I373" s="436"/>
      <c r="J373" s="436"/>
      <c r="K373" s="436"/>
      <c r="L373" s="436"/>
      <c r="M373" s="436"/>
      <c r="N373" s="436"/>
      <c r="O373" s="436"/>
      <c r="P373" s="436"/>
      <c r="Q373" s="436"/>
      <c r="R373" s="436"/>
      <c r="S373" s="436"/>
      <c r="T373" s="436"/>
      <c r="U373" s="436"/>
      <c r="V373" s="436"/>
      <c r="W373" s="436"/>
      <c r="X373" s="436"/>
      <c r="Y373" s="436"/>
      <c r="Z373" s="436"/>
      <c r="AA373" s="436"/>
      <c r="AB373" s="436"/>
      <c r="AC373" s="436"/>
      <c r="AD373" s="436"/>
      <c r="AE373" s="436"/>
      <c r="AF373" s="436"/>
      <c r="AG373" s="436"/>
      <c r="AH373" s="436"/>
      <c r="AI373" s="436"/>
      <c r="AJ373" s="436"/>
      <c r="AK373" s="436"/>
      <c r="AL373" s="436"/>
      <c r="AM373" s="436"/>
      <c r="AN373" s="436"/>
      <c r="AO373" s="436"/>
      <c r="AP373" s="436"/>
      <c r="AQ373" s="436"/>
      <c r="AR373" s="436"/>
      <c r="AS373" s="436"/>
      <c r="AT373" s="436"/>
      <c r="AU373" s="436"/>
      <c r="AV373" s="436"/>
      <c r="AW373" s="436"/>
      <c r="AX373" s="436"/>
      <c r="AY373" s="436"/>
      <c r="AZ373" s="436"/>
      <c r="BA373" s="436"/>
      <c r="BB373" s="436"/>
      <c r="BC373" s="436"/>
      <c r="BD373" s="436"/>
      <c r="BE373" s="436"/>
    </row>
    <row r="374" spans="1:57">
      <c r="A374" s="436"/>
      <c r="B374" s="436"/>
      <c r="C374" s="436"/>
      <c r="D374" s="436"/>
      <c r="E374" s="436"/>
      <c r="F374" s="436"/>
      <c r="G374" s="436"/>
      <c r="H374" s="436"/>
      <c r="I374" s="436"/>
      <c r="J374" s="436"/>
      <c r="K374" s="436"/>
      <c r="L374" s="436"/>
      <c r="M374" s="436"/>
      <c r="N374" s="436"/>
      <c r="O374" s="436"/>
      <c r="P374" s="436"/>
      <c r="Q374" s="436"/>
      <c r="R374" s="436"/>
      <c r="S374" s="436"/>
      <c r="T374" s="436"/>
      <c r="U374" s="436"/>
      <c r="V374" s="436"/>
      <c r="W374" s="436"/>
      <c r="X374" s="436"/>
      <c r="Y374" s="436"/>
      <c r="Z374" s="436"/>
      <c r="AA374" s="436"/>
      <c r="AB374" s="436"/>
      <c r="AC374" s="436"/>
      <c r="AD374" s="436"/>
      <c r="AE374" s="436"/>
      <c r="AF374" s="436"/>
      <c r="AG374" s="436"/>
      <c r="AH374" s="436"/>
      <c r="AI374" s="436"/>
      <c r="AJ374" s="436"/>
      <c r="AK374" s="436"/>
      <c r="AL374" s="436"/>
      <c r="AM374" s="436"/>
      <c r="AN374" s="436"/>
      <c r="AO374" s="436"/>
      <c r="AP374" s="436"/>
      <c r="AQ374" s="436"/>
      <c r="AR374" s="436"/>
      <c r="AS374" s="436"/>
      <c r="AT374" s="436"/>
      <c r="AU374" s="436"/>
      <c r="AV374" s="436"/>
      <c r="AW374" s="436"/>
      <c r="AX374" s="436"/>
      <c r="AY374" s="436"/>
      <c r="AZ374" s="436"/>
      <c r="BA374" s="436"/>
      <c r="BB374" s="436"/>
      <c r="BC374" s="436"/>
      <c r="BD374" s="436"/>
      <c r="BE374" s="436"/>
    </row>
    <row r="375" spans="1:57">
      <c r="A375" s="436"/>
      <c r="B375" s="436"/>
      <c r="C375" s="436"/>
      <c r="D375" s="436"/>
      <c r="E375" s="436"/>
      <c r="F375" s="436"/>
      <c r="G375" s="436"/>
      <c r="H375" s="436"/>
      <c r="I375" s="436"/>
      <c r="J375" s="436"/>
      <c r="K375" s="436"/>
      <c r="L375" s="436"/>
      <c r="M375" s="436"/>
      <c r="N375" s="436"/>
      <c r="O375" s="436"/>
      <c r="P375" s="436"/>
      <c r="Q375" s="436"/>
      <c r="R375" s="436"/>
      <c r="S375" s="436"/>
      <c r="T375" s="436"/>
      <c r="U375" s="436"/>
      <c r="V375" s="436"/>
      <c r="W375" s="436"/>
      <c r="X375" s="436"/>
      <c r="Y375" s="436"/>
      <c r="Z375" s="436"/>
      <c r="AA375" s="436"/>
      <c r="AB375" s="436"/>
      <c r="AC375" s="436"/>
      <c r="AD375" s="436"/>
      <c r="AE375" s="436"/>
      <c r="AF375" s="436"/>
      <c r="AG375" s="436"/>
      <c r="AH375" s="436"/>
      <c r="AI375" s="436"/>
      <c r="AJ375" s="436"/>
      <c r="AK375" s="436"/>
      <c r="AL375" s="436"/>
      <c r="AM375" s="436"/>
      <c r="AN375" s="436"/>
      <c r="AO375" s="436"/>
      <c r="AP375" s="436"/>
      <c r="AQ375" s="436"/>
      <c r="AR375" s="436"/>
      <c r="AS375" s="436"/>
      <c r="AT375" s="436"/>
      <c r="AU375" s="436"/>
      <c r="AV375" s="436"/>
      <c r="AW375" s="436"/>
      <c r="AX375" s="436"/>
      <c r="AY375" s="436"/>
      <c r="AZ375" s="436"/>
      <c r="BA375" s="436"/>
      <c r="BB375" s="436"/>
      <c r="BC375" s="436"/>
      <c r="BD375" s="436"/>
      <c r="BE375" s="436"/>
    </row>
    <row r="376" spans="1:57">
      <c r="A376" s="436"/>
      <c r="B376" s="436"/>
      <c r="C376" s="436"/>
      <c r="D376" s="436"/>
      <c r="E376" s="436"/>
      <c r="F376" s="436"/>
      <c r="G376" s="436"/>
      <c r="H376" s="436"/>
      <c r="I376" s="436"/>
      <c r="J376" s="436"/>
      <c r="K376" s="436"/>
      <c r="L376" s="436"/>
      <c r="M376" s="436"/>
      <c r="N376" s="436"/>
      <c r="O376" s="436"/>
      <c r="P376" s="436"/>
      <c r="Q376" s="436"/>
      <c r="R376" s="436"/>
      <c r="S376" s="436"/>
      <c r="T376" s="436"/>
      <c r="U376" s="436"/>
      <c r="V376" s="436"/>
      <c r="W376" s="436"/>
      <c r="X376" s="436"/>
      <c r="Y376" s="436"/>
      <c r="Z376" s="436"/>
      <c r="AA376" s="436"/>
      <c r="AB376" s="436"/>
      <c r="AC376" s="436"/>
      <c r="AD376" s="436"/>
      <c r="AE376" s="436"/>
      <c r="AF376" s="436"/>
      <c r="AG376" s="436"/>
      <c r="AH376" s="436"/>
      <c r="AI376" s="436"/>
      <c r="AJ376" s="436"/>
      <c r="AK376" s="436"/>
      <c r="AL376" s="436"/>
      <c r="AM376" s="436"/>
      <c r="AN376" s="436"/>
      <c r="AO376" s="436"/>
      <c r="AP376" s="436"/>
      <c r="AQ376" s="436"/>
      <c r="AR376" s="436"/>
      <c r="AS376" s="436"/>
      <c r="AT376" s="436"/>
      <c r="AU376" s="436"/>
      <c r="AV376" s="436"/>
      <c r="AW376" s="436"/>
      <c r="AX376" s="436"/>
      <c r="AY376" s="436"/>
      <c r="AZ376" s="436"/>
      <c r="BA376" s="436"/>
      <c r="BB376" s="436"/>
      <c r="BC376" s="436"/>
      <c r="BD376" s="436"/>
      <c r="BE376" s="436"/>
    </row>
    <row r="377" spans="1:57">
      <c r="A377" s="436"/>
      <c r="B377" s="436"/>
      <c r="C377" s="436"/>
      <c r="D377" s="436"/>
      <c r="E377" s="436"/>
      <c r="F377" s="436"/>
      <c r="G377" s="436"/>
      <c r="H377" s="436"/>
      <c r="I377" s="436"/>
      <c r="J377" s="436"/>
      <c r="K377" s="436"/>
      <c r="L377" s="436"/>
      <c r="M377" s="436"/>
      <c r="N377" s="436"/>
      <c r="O377" s="436"/>
      <c r="P377" s="436"/>
      <c r="Q377" s="436"/>
      <c r="R377" s="436"/>
      <c r="S377" s="436"/>
      <c r="T377" s="436"/>
      <c r="U377" s="436"/>
      <c r="V377" s="436"/>
      <c r="W377" s="436"/>
      <c r="X377" s="436"/>
      <c r="Y377" s="436"/>
      <c r="Z377" s="436"/>
      <c r="AA377" s="436"/>
      <c r="AB377" s="436"/>
      <c r="AC377" s="436"/>
      <c r="AD377" s="436"/>
      <c r="AE377" s="436"/>
      <c r="AF377" s="436"/>
      <c r="AG377" s="436"/>
      <c r="AH377" s="436"/>
      <c r="AI377" s="436"/>
      <c r="AJ377" s="436"/>
      <c r="AK377" s="436"/>
      <c r="AL377" s="436"/>
      <c r="AM377" s="436"/>
      <c r="AN377" s="436"/>
      <c r="AO377" s="436"/>
      <c r="AP377" s="436"/>
      <c r="AQ377" s="436"/>
      <c r="AR377" s="436"/>
      <c r="AS377" s="436"/>
      <c r="AT377" s="436"/>
      <c r="AU377" s="436"/>
      <c r="AV377" s="436"/>
      <c r="AW377" s="436"/>
      <c r="AX377" s="436"/>
      <c r="AY377" s="436"/>
      <c r="AZ377" s="436"/>
      <c r="BA377" s="436"/>
      <c r="BB377" s="436"/>
      <c r="BC377" s="436"/>
      <c r="BD377" s="436"/>
      <c r="BE377" s="436"/>
    </row>
    <row r="378" spans="1:57">
      <c r="A378" s="436"/>
      <c r="B378" s="436"/>
      <c r="C378" s="436"/>
      <c r="D378" s="436"/>
      <c r="E378" s="436"/>
      <c r="F378" s="436"/>
      <c r="G378" s="436"/>
      <c r="H378" s="436"/>
      <c r="I378" s="436"/>
      <c r="J378" s="436"/>
      <c r="K378" s="436"/>
      <c r="L378" s="436"/>
      <c r="M378" s="436"/>
      <c r="N378" s="436"/>
      <c r="O378" s="436"/>
      <c r="P378" s="436"/>
      <c r="Q378" s="436"/>
      <c r="R378" s="436"/>
      <c r="S378" s="436"/>
      <c r="T378" s="436"/>
      <c r="U378" s="436"/>
      <c r="V378" s="436"/>
      <c r="W378" s="436"/>
      <c r="X378" s="436"/>
      <c r="Y378" s="436"/>
      <c r="Z378" s="436"/>
      <c r="AA378" s="436"/>
      <c r="AB378" s="436"/>
      <c r="AC378" s="436"/>
      <c r="AD378" s="436"/>
      <c r="AE378" s="436"/>
      <c r="AF378" s="436"/>
      <c r="AG378" s="436"/>
      <c r="AH378" s="436"/>
      <c r="AI378" s="436"/>
      <c r="AJ378" s="436"/>
      <c r="AK378" s="436"/>
      <c r="AL378" s="436"/>
      <c r="AM378" s="436"/>
      <c r="AN378" s="436"/>
      <c r="AO378" s="436"/>
      <c r="AP378" s="436"/>
      <c r="AQ378" s="436"/>
      <c r="AR378" s="436"/>
      <c r="AS378" s="436"/>
      <c r="AT378" s="436"/>
      <c r="AU378" s="436"/>
      <c r="AV378" s="436"/>
      <c r="AW378" s="436"/>
      <c r="AX378" s="436"/>
      <c r="AY378" s="436"/>
      <c r="AZ378" s="436"/>
      <c r="BA378" s="436"/>
      <c r="BB378" s="436"/>
      <c r="BC378" s="436"/>
      <c r="BD378" s="436"/>
      <c r="BE378" s="436"/>
    </row>
    <row r="379" spans="1:57">
      <c r="A379" s="436"/>
      <c r="B379" s="436"/>
      <c r="C379" s="436"/>
      <c r="D379" s="436"/>
      <c r="E379" s="436"/>
      <c r="F379" s="436"/>
      <c r="G379" s="436"/>
      <c r="H379" s="436"/>
      <c r="I379" s="436"/>
      <c r="J379" s="436"/>
      <c r="K379" s="436"/>
      <c r="L379" s="436"/>
      <c r="M379" s="436"/>
      <c r="N379" s="436"/>
      <c r="O379" s="436"/>
      <c r="P379" s="436"/>
      <c r="Q379" s="436"/>
      <c r="R379" s="436"/>
      <c r="S379" s="436"/>
      <c r="T379" s="436"/>
      <c r="U379" s="436"/>
      <c r="V379" s="436"/>
      <c r="W379" s="436"/>
      <c r="X379" s="436"/>
      <c r="Y379" s="436"/>
      <c r="Z379" s="436"/>
      <c r="AA379" s="436"/>
      <c r="AB379" s="436"/>
      <c r="AC379" s="436"/>
      <c r="AD379" s="436"/>
      <c r="AE379" s="436"/>
      <c r="AF379" s="436"/>
      <c r="AG379" s="436"/>
      <c r="AH379" s="436"/>
      <c r="AI379" s="436"/>
      <c r="AJ379" s="436"/>
      <c r="AK379" s="436"/>
      <c r="AL379" s="436"/>
      <c r="AM379" s="436"/>
      <c r="AN379" s="436"/>
      <c r="AO379" s="436"/>
      <c r="AP379" s="436"/>
      <c r="AQ379" s="436"/>
      <c r="AR379" s="436"/>
      <c r="AS379" s="436"/>
      <c r="AT379" s="436"/>
      <c r="AU379" s="436"/>
      <c r="AV379" s="436"/>
      <c r="AW379" s="436"/>
      <c r="AX379" s="436"/>
      <c r="AY379" s="436"/>
      <c r="AZ379" s="436"/>
      <c r="BA379" s="436"/>
      <c r="BB379" s="436"/>
      <c r="BC379" s="436"/>
      <c r="BD379" s="436"/>
      <c r="BE379" s="436"/>
    </row>
    <row r="380" spans="1:57">
      <c r="A380" s="436"/>
      <c r="B380" s="436"/>
      <c r="C380" s="436"/>
      <c r="D380" s="436"/>
      <c r="E380" s="436"/>
      <c r="F380" s="436"/>
      <c r="G380" s="436"/>
      <c r="H380" s="436"/>
      <c r="I380" s="436"/>
      <c r="J380" s="436"/>
      <c r="K380" s="436"/>
      <c r="L380" s="436"/>
      <c r="M380" s="436"/>
      <c r="N380" s="436"/>
      <c r="O380" s="436"/>
      <c r="P380" s="436"/>
      <c r="Q380" s="436"/>
      <c r="R380" s="436"/>
      <c r="S380" s="436"/>
      <c r="T380" s="436"/>
      <c r="U380" s="436"/>
      <c r="V380" s="436"/>
      <c r="W380" s="436"/>
      <c r="X380" s="436"/>
      <c r="Y380" s="436"/>
      <c r="Z380" s="436"/>
      <c r="AA380" s="436"/>
      <c r="AB380" s="436"/>
      <c r="AC380" s="436"/>
      <c r="AD380" s="436"/>
      <c r="AE380" s="436"/>
      <c r="AF380" s="436"/>
      <c r="AG380" s="436"/>
      <c r="AH380" s="436"/>
      <c r="AI380" s="436"/>
      <c r="AJ380" s="436"/>
      <c r="AK380" s="436"/>
      <c r="AL380" s="436"/>
      <c r="AM380" s="436"/>
      <c r="AN380" s="436"/>
      <c r="AO380" s="436"/>
      <c r="AP380" s="436"/>
      <c r="AQ380" s="436"/>
      <c r="AR380" s="436"/>
      <c r="AS380" s="436"/>
      <c r="AT380" s="436"/>
      <c r="AU380" s="436"/>
      <c r="AV380" s="436"/>
      <c r="AW380" s="436"/>
      <c r="AX380" s="436"/>
      <c r="AY380" s="436"/>
      <c r="AZ380" s="436"/>
      <c r="BA380" s="436"/>
      <c r="BB380" s="436"/>
      <c r="BC380" s="436"/>
      <c r="BD380" s="436"/>
      <c r="BE380" s="436"/>
    </row>
    <row r="381" spans="1:57">
      <c r="A381" s="436"/>
      <c r="B381" s="436"/>
      <c r="C381" s="436"/>
      <c r="D381" s="436"/>
      <c r="E381" s="436"/>
      <c r="F381" s="436"/>
      <c r="G381" s="436"/>
      <c r="H381" s="436"/>
      <c r="I381" s="436"/>
      <c r="J381" s="436"/>
      <c r="K381" s="436"/>
      <c r="L381" s="436"/>
      <c r="M381" s="436"/>
      <c r="N381" s="436"/>
      <c r="O381" s="436"/>
      <c r="P381" s="436"/>
      <c r="Q381" s="436"/>
      <c r="R381" s="436"/>
      <c r="S381" s="436"/>
      <c r="T381" s="436"/>
      <c r="U381" s="436"/>
      <c r="V381" s="436"/>
      <c r="W381" s="436"/>
      <c r="X381" s="436"/>
      <c r="Y381" s="436"/>
      <c r="Z381" s="436"/>
      <c r="AA381" s="436"/>
      <c r="AB381" s="436"/>
      <c r="AC381" s="436"/>
      <c r="AD381" s="436"/>
      <c r="AE381" s="436"/>
      <c r="AF381" s="436"/>
      <c r="AG381" s="436"/>
      <c r="AH381" s="436"/>
      <c r="AI381" s="436"/>
      <c r="AJ381" s="436"/>
      <c r="AK381" s="436"/>
      <c r="AL381" s="436"/>
      <c r="AM381" s="436"/>
      <c r="AN381" s="436"/>
      <c r="AO381" s="436"/>
      <c r="AP381" s="436"/>
      <c r="AQ381" s="436"/>
      <c r="AR381" s="436"/>
      <c r="AS381" s="436"/>
      <c r="AT381" s="436"/>
      <c r="AU381" s="436"/>
      <c r="AV381" s="436"/>
      <c r="AW381" s="436"/>
      <c r="AX381" s="436"/>
      <c r="AY381" s="436"/>
      <c r="AZ381" s="436"/>
      <c r="BA381" s="436"/>
      <c r="BB381" s="436"/>
      <c r="BC381" s="436"/>
      <c r="BD381" s="436"/>
      <c r="BE381" s="436"/>
    </row>
    <row r="382" spans="1:57">
      <c r="A382" s="436"/>
      <c r="B382" s="436"/>
      <c r="C382" s="436"/>
      <c r="D382" s="436"/>
      <c r="E382" s="436"/>
      <c r="F382" s="436"/>
      <c r="G382" s="436"/>
      <c r="H382" s="436"/>
      <c r="I382" s="436"/>
      <c r="J382" s="436"/>
      <c r="K382" s="436"/>
      <c r="L382" s="436"/>
      <c r="M382" s="436"/>
      <c r="N382" s="436"/>
      <c r="O382" s="436"/>
      <c r="P382" s="436"/>
      <c r="Q382" s="436"/>
      <c r="R382" s="436"/>
      <c r="S382" s="436"/>
      <c r="T382" s="436"/>
      <c r="U382" s="436"/>
      <c r="V382" s="436"/>
      <c r="W382" s="436"/>
      <c r="X382" s="436"/>
      <c r="Y382" s="436"/>
      <c r="Z382" s="436"/>
      <c r="AA382" s="436"/>
      <c r="AB382" s="436"/>
      <c r="AC382" s="436"/>
      <c r="AD382" s="436"/>
      <c r="AE382" s="436"/>
      <c r="AF382" s="436"/>
      <c r="AG382" s="436"/>
      <c r="AH382" s="436"/>
      <c r="AI382" s="436"/>
      <c r="AJ382" s="436"/>
      <c r="AK382" s="436"/>
      <c r="AL382" s="436"/>
      <c r="AM382" s="436"/>
      <c r="AN382" s="436"/>
      <c r="AO382" s="436"/>
      <c r="AP382" s="436"/>
      <c r="AQ382" s="436"/>
      <c r="AR382" s="436"/>
      <c r="AS382" s="436"/>
      <c r="AT382" s="436"/>
      <c r="AU382" s="436"/>
      <c r="AV382" s="436"/>
      <c r="AW382" s="436"/>
      <c r="AX382" s="436"/>
      <c r="AY382" s="436"/>
      <c r="AZ382" s="436"/>
      <c r="BA382" s="436"/>
      <c r="BB382" s="436"/>
      <c r="BC382" s="436"/>
      <c r="BD382" s="436"/>
      <c r="BE382" s="436"/>
    </row>
    <row r="383" spans="1:57">
      <c r="A383" s="436"/>
      <c r="B383" s="436"/>
      <c r="C383" s="436"/>
      <c r="D383" s="436"/>
      <c r="E383" s="436"/>
      <c r="F383" s="436"/>
      <c r="G383" s="436"/>
      <c r="H383" s="436"/>
      <c r="I383" s="436"/>
      <c r="J383" s="436"/>
      <c r="K383" s="436"/>
      <c r="L383" s="436"/>
      <c r="M383" s="436"/>
      <c r="N383" s="436"/>
      <c r="O383" s="436"/>
      <c r="P383" s="436"/>
      <c r="Q383" s="436"/>
      <c r="R383" s="436"/>
      <c r="S383" s="436"/>
      <c r="T383" s="436"/>
      <c r="U383" s="436"/>
      <c r="V383" s="436"/>
      <c r="W383" s="436"/>
      <c r="X383" s="436"/>
      <c r="Y383" s="436"/>
      <c r="Z383" s="436"/>
      <c r="AA383" s="436"/>
      <c r="AB383" s="436"/>
      <c r="AC383" s="436"/>
      <c r="AD383" s="436"/>
      <c r="AE383" s="436"/>
      <c r="AF383" s="436"/>
      <c r="AG383" s="436"/>
      <c r="AH383" s="436"/>
      <c r="AI383" s="436"/>
      <c r="AJ383" s="436"/>
      <c r="AK383" s="436"/>
      <c r="AL383" s="436"/>
      <c r="AM383" s="436"/>
      <c r="AN383" s="436"/>
      <c r="AO383" s="436"/>
      <c r="AP383" s="436"/>
      <c r="AQ383" s="436"/>
      <c r="AR383" s="436"/>
      <c r="AS383" s="436"/>
      <c r="AT383" s="436"/>
      <c r="AU383" s="436"/>
      <c r="AV383" s="436"/>
      <c r="AW383" s="436"/>
      <c r="AX383" s="436"/>
      <c r="AY383" s="436"/>
      <c r="AZ383" s="436"/>
      <c r="BA383" s="436"/>
      <c r="BB383" s="436"/>
      <c r="BC383" s="436"/>
      <c r="BD383" s="436"/>
      <c r="BE383" s="436"/>
    </row>
    <row r="384" spans="1:57">
      <c r="A384" s="436"/>
      <c r="B384" s="436"/>
      <c r="C384" s="436"/>
      <c r="D384" s="436"/>
      <c r="E384" s="436"/>
      <c r="F384" s="436"/>
      <c r="G384" s="436"/>
      <c r="H384" s="436"/>
      <c r="I384" s="436"/>
      <c r="J384" s="436"/>
      <c r="K384" s="436"/>
      <c r="L384" s="436"/>
      <c r="M384" s="436"/>
      <c r="N384" s="436"/>
      <c r="O384" s="436"/>
      <c r="P384" s="436"/>
      <c r="Q384" s="436"/>
      <c r="R384" s="436"/>
      <c r="S384" s="436"/>
      <c r="T384" s="436"/>
      <c r="U384" s="436"/>
      <c r="V384" s="436"/>
      <c r="W384" s="436"/>
      <c r="X384" s="436"/>
      <c r="Y384" s="436"/>
      <c r="Z384" s="436"/>
      <c r="AA384" s="436"/>
      <c r="AB384" s="436"/>
      <c r="AC384" s="436"/>
      <c r="AD384" s="436"/>
      <c r="AE384" s="436"/>
      <c r="AF384" s="436"/>
      <c r="AG384" s="436"/>
      <c r="AH384" s="436"/>
      <c r="AI384" s="436"/>
      <c r="AJ384" s="436"/>
      <c r="AK384" s="436"/>
      <c r="AL384" s="436"/>
      <c r="AM384" s="436"/>
      <c r="AN384" s="436"/>
      <c r="AO384" s="436"/>
      <c r="AP384" s="436"/>
      <c r="AQ384" s="436"/>
      <c r="AR384" s="436"/>
      <c r="AS384" s="436"/>
      <c r="AT384" s="436"/>
      <c r="AU384" s="436"/>
      <c r="AV384" s="436"/>
      <c r="AW384" s="436"/>
      <c r="AX384" s="436"/>
      <c r="AY384" s="436"/>
      <c r="AZ384" s="436"/>
      <c r="BA384" s="436"/>
      <c r="BB384" s="436"/>
      <c r="BC384" s="436"/>
      <c r="BD384" s="436"/>
      <c r="BE384" s="436"/>
    </row>
    <row r="385" spans="1:57">
      <c r="A385" s="436"/>
      <c r="B385" s="436"/>
      <c r="C385" s="436"/>
      <c r="D385" s="436"/>
      <c r="E385" s="436"/>
      <c r="F385" s="436"/>
      <c r="G385" s="436"/>
      <c r="H385" s="436"/>
      <c r="I385" s="436"/>
      <c r="J385" s="436"/>
      <c r="K385" s="436"/>
      <c r="L385" s="436"/>
      <c r="M385" s="436"/>
      <c r="N385" s="436"/>
      <c r="O385" s="436"/>
      <c r="P385" s="436"/>
      <c r="Q385" s="436"/>
      <c r="R385" s="436"/>
      <c r="S385" s="436"/>
      <c r="T385" s="436"/>
      <c r="U385" s="436"/>
      <c r="V385" s="436"/>
      <c r="W385" s="436"/>
      <c r="X385" s="436"/>
      <c r="Y385" s="436"/>
      <c r="Z385" s="436"/>
      <c r="AA385" s="436"/>
      <c r="AB385" s="436"/>
      <c r="AC385" s="436"/>
      <c r="AD385" s="436"/>
      <c r="AE385" s="436"/>
      <c r="AF385" s="436"/>
      <c r="AG385" s="436"/>
      <c r="AH385" s="436"/>
      <c r="AI385" s="436"/>
      <c r="AJ385" s="436"/>
      <c r="AK385" s="436"/>
      <c r="AL385" s="436"/>
      <c r="AM385" s="436"/>
      <c r="AN385" s="436"/>
      <c r="AO385" s="436"/>
      <c r="AP385" s="436"/>
      <c r="AQ385" s="436"/>
      <c r="AR385" s="436"/>
      <c r="AS385" s="436"/>
      <c r="AT385" s="436"/>
      <c r="AU385" s="436"/>
      <c r="AV385" s="436"/>
      <c r="AW385" s="436"/>
      <c r="AX385" s="436"/>
      <c r="AY385" s="436"/>
      <c r="AZ385" s="436"/>
      <c r="BA385" s="436"/>
      <c r="BB385" s="436"/>
      <c r="BC385" s="436"/>
      <c r="BD385" s="436"/>
      <c r="BE385" s="436"/>
    </row>
    <row r="386" spans="1:57">
      <c r="A386" s="436"/>
      <c r="B386" s="436"/>
      <c r="C386" s="436"/>
      <c r="D386" s="436"/>
      <c r="E386" s="436"/>
      <c r="F386" s="436"/>
      <c r="G386" s="436"/>
      <c r="H386" s="436"/>
      <c r="I386" s="436"/>
      <c r="J386" s="436"/>
      <c r="K386" s="436"/>
      <c r="L386" s="436"/>
      <c r="M386" s="436"/>
      <c r="N386" s="436"/>
      <c r="O386" s="436"/>
      <c r="P386" s="436"/>
      <c r="Q386" s="436"/>
      <c r="R386" s="436"/>
      <c r="S386" s="436"/>
      <c r="T386" s="436"/>
      <c r="U386" s="436"/>
      <c r="V386" s="436"/>
      <c r="W386" s="436"/>
      <c r="X386" s="436"/>
      <c r="Y386" s="436"/>
      <c r="Z386" s="436"/>
      <c r="AA386" s="436"/>
      <c r="AB386" s="436"/>
      <c r="AC386" s="436"/>
      <c r="AD386" s="436"/>
      <c r="AE386" s="436"/>
      <c r="AF386" s="436"/>
      <c r="AG386" s="436"/>
      <c r="AH386" s="436"/>
      <c r="AI386" s="436"/>
      <c r="AJ386" s="436"/>
      <c r="AK386" s="436"/>
      <c r="AL386" s="436"/>
      <c r="AM386" s="436"/>
      <c r="AN386" s="436"/>
      <c r="AO386" s="436"/>
      <c r="AP386" s="436"/>
      <c r="AQ386" s="436"/>
      <c r="AR386" s="436"/>
      <c r="AS386" s="436"/>
      <c r="AT386" s="436"/>
      <c r="AU386" s="436"/>
      <c r="AV386" s="436"/>
      <c r="AW386" s="436"/>
      <c r="AX386" s="436"/>
      <c r="AY386" s="436"/>
      <c r="AZ386" s="436"/>
      <c r="BA386" s="436"/>
      <c r="BB386" s="436"/>
      <c r="BC386" s="436"/>
      <c r="BD386" s="436"/>
      <c r="BE386" s="436"/>
    </row>
    <row r="387" spans="1:57">
      <c r="A387" s="436"/>
      <c r="B387" s="436"/>
      <c r="C387" s="436"/>
      <c r="D387" s="436"/>
      <c r="E387" s="436"/>
      <c r="F387" s="436"/>
      <c r="G387" s="436"/>
      <c r="H387" s="436"/>
      <c r="I387" s="436"/>
      <c r="J387" s="436"/>
      <c r="K387" s="436"/>
      <c r="L387" s="436"/>
      <c r="M387" s="436"/>
      <c r="N387" s="436"/>
      <c r="O387" s="436"/>
      <c r="P387" s="436"/>
      <c r="Q387" s="436"/>
      <c r="R387" s="436"/>
      <c r="S387" s="436"/>
      <c r="T387" s="436"/>
      <c r="U387" s="436"/>
      <c r="V387" s="436"/>
      <c r="W387" s="436"/>
      <c r="X387" s="436"/>
      <c r="Y387" s="436"/>
      <c r="Z387" s="436"/>
      <c r="AA387" s="436"/>
      <c r="AB387" s="436"/>
      <c r="AC387" s="436"/>
      <c r="AD387" s="436"/>
      <c r="AE387" s="436"/>
      <c r="AF387" s="436"/>
      <c r="AG387" s="436"/>
      <c r="AH387" s="436"/>
      <c r="AI387" s="436"/>
      <c r="AJ387" s="436"/>
      <c r="AK387" s="436"/>
      <c r="AL387" s="436"/>
      <c r="AM387" s="436"/>
      <c r="AN387" s="436"/>
      <c r="AO387" s="436"/>
      <c r="AP387" s="436"/>
      <c r="AQ387" s="436"/>
      <c r="AR387" s="436"/>
      <c r="AS387" s="436"/>
      <c r="AT387" s="436"/>
      <c r="AU387" s="436"/>
      <c r="AV387" s="436"/>
      <c r="AW387" s="436"/>
      <c r="AX387" s="436"/>
      <c r="AY387" s="436"/>
      <c r="AZ387" s="436"/>
      <c r="BA387" s="436"/>
      <c r="BB387" s="436"/>
      <c r="BC387" s="436"/>
      <c r="BD387" s="436"/>
      <c r="BE387" s="436"/>
    </row>
    <row r="388" spans="1:57">
      <c r="A388" s="436"/>
      <c r="B388" s="436"/>
      <c r="C388" s="436"/>
      <c r="D388" s="436"/>
      <c r="E388" s="436"/>
      <c r="F388" s="436"/>
      <c r="G388" s="436"/>
      <c r="H388" s="436"/>
      <c r="I388" s="436"/>
      <c r="J388" s="436"/>
      <c r="K388" s="436"/>
      <c r="L388" s="436"/>
      <c r="M388" s="436"/>
      <c r="N388" s="436"/>
      <c r="O388" s="436"/>
      <c r="P388" s="436"/>
      <c r="Q388" s="436"/>
      <c r="R388" s="436"/>
      <c r="S388" s="436"/>
      <c r="T388" s="436"/>
      <c r="U388" s="436"/>
      <c r="V388" s="436"/>
      <c r="W388" s="436"/>
      <c r="X388" s="436"/>
      <c r="Y388" s="436"/>
      <c r="Z388" s="436"/>
      <c r="AA388" s="436"/>
      <c r="AB388" s="436"/>
      <c r="AC388" s="436"/>
      <c r="AD388" s="436"/>
      <c r="AE388" s="436"/>
      <c r="AF388" s="436"/>
      <c r="AG388" s="436"/>
      <c r="AH388" s="436"/>
      <c r="AI388" s="436"/>
      <c r="AJ388" s="436"/>
      <c r="AK388" s="436"/>
      <c r="AL388" s="436"/>
      <c r="AM388" s="436"/>
      <c r="AN388" s="436"/>
      <c r="AO388" s="436"/>
      <c r="AP388" s="436"/>
      <c r="AQ388" s="436"/>
      <c r="AR388" s="436"/>
      <c r="AS388" s="436"/>
      <c r="AT388" s="436"/>
      <c r="AU388" s="436"/>
      <c r="AV388" s="436"/>
      <c r="AW388" s="436"/>
      <c r="AX388" s="436"/>
      <c r="AY388" s="436"/>
      <c r="AZ388" s="436"/>
      <c r="BA388" s="436"/>
      <c r="BB388" s="436"/>
      <c r="BC388" s="436"/>
      <c r="BD388" s="436"/>
      <c r="BE388" s="436"/>
    </row>
    <row r="389" spans="1:57">
      <c r="A389" s="436"/>
      <c r="B389" s="436"/>
      <c r="C389" s="436"/>
      <c r="D389" s="436"/>
      <c r="E389" s="436"/>
      <c r="F389" s="436"/>
      <c r="G389" s="436"/>
      <c r="H389" s="436"/>
      <c r="I389" s="436"/>
      <c r="J389" s="436"/>
      <c r="K389" s="436"/>
      <c r="L389" s="436"/>
      <c r="M389" s="436"/>
      <c r="N389" s="436"/>
      <c r="O389" s="436"/>
      <c r="P389" s="436"/>
      <c r="Q389" s="436"/>
      <c r="R389" s="436"/>
      <c r="S389" s="436"/>
      <c r="T389" s="436"/>
      <c r="U389" s="436"/>
      <c r="V389" s="436"/>
      <c r="W389" s="436"/>
      <c r="X389" s="436"/>
      <c r="Y389" s="436"/>
      <c r="Z389" s="436"/>
      <c r="AA389" s="436"/>
      <c r="AB389" s="436"/>
      <c r="AC389" s="436"/>
      <c r="AD389" s="436"/>
      <c r="AE389" s="436"/>
      <c r="AF389" s="436"/>
      <c r="AG389" s="436"/>
      <c r="AH389" s="436"/>
      <c r="AI389" s="436"/>
      <c r="AJ389" s="436"/>
      <c r="AK389" s="436"/>
      <c r="AL389" s="436"/>
      <c r="AM389" s="436"/>
      <c r="AN389" s="436"/>
      <c r="AO389" s="436"/>
      <c r="AP389" s="436"/>
      <c r="AQ389" s="436"/>
      <c r="AR389" s="436"/>
      <c r="AS389" s="436"/>
      <c r="AT389" s="436"/>
      <c r="AU389" s="436"/>
      <c r="AV389" s="436"/>
      <c r="AW389" s="436"/>
      <c r="AX389" s="436"/>
      <c r="AY389" s="436"/>
      <c r="AZ389" s="436"/>
      <c r="BA389" s="436"/>
      <c r="BB389" s="436"/>
      <c r="BC389" s="436"/>
      <c r="BD389" s="436"/>
      <c r="BE389" s="436"/>
    </row>
    <row r="390" spans="1:57">
      <c r="A390" s="436"/>
      <c r="B390" s="436"/>
      <c r="C390" s="436"/>
      <c r="D390" s="436"/>
      <c r="E390" s="436"/>
      <c r="F390" s="436"/>
      <c r="G390" s="436"/>
      <c r="H390" s="436"/>
      <c r="I390" s="436"/>
      <c r="J390" s="436"/>
      <c r="K390" s="436"/>
      <c r="L390" s="436"/>
      <c r="M390" s="436"/>
      <c r="N390" s="436"/>
      <c r="O390" s="436"/>
      <c r="P390" s="436"/>
      <c r="Q390" s="436"/>
      <c r="R390" s="436"/>
      <c r="S390" s="436"/>
      <c r="T390" s="436"/>
      <c r="U390" s="436"/>
      <c r="V390" s="436"/>
      <c r="W390" s="436"/>
      <c r="X390" s="436"/>
      <c r="Y390" s="436"/>
      <c r="Z390" s="436"/>
      <c r="AA390" s="436"/>
      <c r="AB390" s="436"/>
      <c r="AC390" s="436"/>
      <c r="AD390" s="436"/>
      <c r="AE390" s="436"/>
      <c r="AF390" s="436"/>
      <c r="AG390" s="436"/>
      <c r="AH390" s="436"/>
      <c r="AI390" s="436"/>
      <c r="AJ390" s="436"/>
      <c r="AK390" s="436"/>
      <c r="AL390" s="436"/>
      <c r="AM390" s="436"/>
      <c r="AN390" s="436"/>
      <c r="AO390" s="436"/>
      <c r="AP390" s="436"/>
      <c r="AQ390" s="436"/>
      <c r="AR390" s="436"/>
      <c r="AS390" s="436"/>
      <c r="AT390" s="436"/>
      <c r="AU390" s="436"/>
      <c r="AV390" s="436"/>
      <c r="AW390" s="436"/>
      <c r="AX390" s="436"/>
      <c r="AY390" s="436"/>
      <c r="AZ390" s="436"/>
      <c r="BA390" s="436"/>
      <c r="BB390" s="436"/>
      <c r="BC390" s="436"/>
      <c r="BD390" s="436"/>
      <c r="BE390" s="436"/>
    </row>
    <row r="391" spans="1:57">
      <c r="A391" s="436"/>
      <c r="B391" s="436"/>
      <c r="C391" s="436"/>
      <c r="D391" s="436"/>
      <c r="E391" s="436"/>
      <c r="F391" s="436"/>
      <c r="G391" s="436"/>
      <c r="H391" s="436"/>
      <c r="I391" s="436"/>
      <c r="J391" s="436"/>
      <c r="K391" s="436"/>
      <c r="L391" s="436"/>
      <c r="M391" s="436"/>
      <c r="N391" s="436"/>
      <c r="O391" s="436"/>
      <c r="P391" s="436"/>
      <c r="Q391" s="436"/>
      <c r="R391" s="436"/>
      <c r="S391" s="436"/>
      <c r="T391" s="436"/>
      <c r="U391" s="436"/>
      <c r="V391" s="436"/>
      <c r="W391" s="436"/>
      <c r="X391" s="436"/>
      <c r="Y391" s="436"/>
      <c r="Z391" s="436"/>
      <c r="AA391" s="436"/>
      <c r="AB391" s="436"/>
      <c r="AC391" s="436"/>
      <c r="AD391" s="436"/>
      <c r="AE391" s="436"/>
      <c r="AF391" s="436"/>
      <c r="AG391" s="436"/>
      <c r="AH391" s="436"/>
      <c r="AI391" s="436"/>
      <c r="AJ391" s="436"/>
      <c r="AK391" s="436"/>
      <c r="AL391" s="436"/>
      <c r="AM391" s="436"/>
      <c r="AN391" s="436"/>
      <c r="AO391" s="436"/>
      <c r="AP391" s="436"/>
      <c r="AQ391" s="436"/>
      <c r="AR391" s="436"/>
      <c r="AS391" s="436"/>
      <c r="AT391" s="436"/>
      <c r="AU391" s="436"/>
      <c r="AV391" s="436"/>
      <c r="AW391" s="436"/>
      <c r="AX391" s="436"/>
      <c r="AY391" s="436"/>
      <c r="AZ391" s="436"/>
      <c r="BA391" s="436"/>
      <c r="BB391" s="436"/>
      <c r="BC391" s="436"/>
      <c r="BD391" s="436"/>
      <c r="BE391" s="436"/>
    </row>
    <row r="392" spans="1:57">
      <c r="A392" s="436"/>
      <c r="B392" s="436"/>
      <c r="C392" s="436"/>
      <c r="D392" s="436"/>
      <c r="E392" s="436"/>
      <c r="F392" s="436"/>
      <c r="G392" s="436"/>
      <c r="H392" s="436"/>
      <c r="I392" s="436"/>
      <c r="J392" s="436"/>
      <c r="K392" s="436"/>
      <c r="L392" s="436"/>
      <c r="M392" s="436"/>
      <c r="N392" s="436"/>
      <c r="O392" s="436"/>
      <c r="P392" s="436"/>
      <c r="Q392" s="436"/>
      <c r="R392" s="436"/>
      <c r="S392" s="436"/>
      <c r="T392" s="436"/>
      <c r="U392" s="436"/>
      <c r="V392" s="436"/>
      <c r="W392" s="436"/>
      <c r="X392" s="436"/>
      <c r="Y392" s="436"/>
      <c r="Z392" s="436"/>
      <c r="AA392" s="436"/>
      <c r="AB392" s="436"/>
      <c r="AC392" s="436"/>
      <c r="AD392" s="436"/>
      <c r="AE392" s="436"/>
      <c r="AF392" s="436"/>
      <c r="AG392" s="436"/>
      <c r="AH392" s="436"/>
      <c r="AI392" s="436"/>
      <c r="AJ392" s="436"/>
      <c r="AK392" s="436"/>
      <c r="AL392" s="436"/>
      <c r="AM392" s="436"/>
      <c r="AN392" s="436"/>
      <c r="AO392" s="436"/>
      <c r="AP392" s="436"/>
      <c r="AQ392" s="436"/>
      <c r="AR392" s="436"/>
      <c r="AS392" s="436"/>
      <c r="AT392" s="436"/>
      <c r="AU392" s="436"/>
      <c r="AV392" s="436"/>
      <c r="AW392" s="436"/>
      <c r="AX392" s="436"/>
      <c r="AY392" s="436"/>
      <c r="AZ392" s="436"/>
      <c r="BA392" s="436"/>
      <c r="BB392" s="436"/>
      <c r="BC392" s="436"/>
      <c r="BD392" s="436"/>
      <c r="BE392" s="436"/>
    </row>
    <row r="393" spans="1:57">
      <c r="A393" s="436"/>
      <c r="B393" s="436"/>
      <c r="C393" s="436"/>
      <c r="D393" s="436"/>
      <c r="E393" s="436"/>
      <c r="F393" s="436"/>
      <c r="G393" s="436"/>
      <c r="H393" s="436"/>
      <c r="I393" s="436"/>
      <c r="J393" s="436"/>
      <c r="K393" s="436"/>
      <c r="L393" s="436"/>
      <c r="M393" s="436"/>
      <c r="N393" s="436"/>
      <c r="O393" s="436"/>
      <c r="P393" s="436"/>
      <c r="Q393" s="436"/>
      <c r="R393" s="436"/>
      <c r="S393" s="436"/>
      <c r="T393" s="436"/>
      <c r="U393" s="436"/>
      <c r="V393" s="436"/>
      <c r="W393" s="436"/>
      <c r="X393" s="436"/>
      <c r="Y393" s="436"/>
      <c r="Z393" s="436"/>
      <c r="AA393" s="436"/>
      <c r="AB393" s="436"/>
      <c r="AC393" s="436"/>
      <c r="AD393" s="436"/>
      <c r="AE393" s="436"/>
      <c r="AF393" s="436"/>
      <c r="AG393" s="436"/>
      <c r="AH393" s="436"/>
      <c r="AI393" s="436"/>
      <c r="AJ393" s="436"/>
      <c r="AK393" s="436"/>
      <c r="AL393" s="436"/>
      <c r="AM393" s="436"/>
      <c r="AN393" s="436"/>
      <c r="AO393" s="436"/>
      <c r="AP393" s="436"/>
      <c r="AQ393" s="436"/>
      <c r="AR393" s="436"/>
      <c r="AS393" s="436"/>
      <c r="AT393" s="436"/>
      <c r="AU393" s="436"/>
      <c r="AV393" s="436"/>
      <c r="AW393" s="436"/>
      <c r="AX393" s="436"/>
      <c r="AY393" s="436"/>
      <c r="AZ393" s="436"/>
      <c r="BA393" s="436"/>
      <c r="BB393" s="436"/>
      <c r="BC393" s="436"/>
      <c r="BD393" s="436"/>
      <c r="BE393" s="436"/>
    </row>
    <row r="394" spans="1:57">
      <c r="A394" s="436"/>
      <c r="B394" s="436"/>
      <c r="C394" s="436"/>
      <c r="D394" s="436"/>
      <c r="E394" s="436"/>
      <c r="F394" s="436"/>
      <c r="G394" s="436"/>
      <c r="H394" s="436"/>
      <c r="I394" s="436"/>
      <c r="J394" s="436"/>
      <c r="K394" s="436"/>
      <c r="L394" s="436"/>
      <c r="M394" s="436"/>
      <c r="N394" s="436"/>
      <c r="O394" s="436"/>
      <c r="P394" s="436"/>
      <c r="Q394" s="436"/>
      <c r="R394" s="436"/>
      <c r="S394" s="436"/>
      <c r="T394" s="436"/>
      <c r="U394" s="436"/>
      <c r="V394" s="436"/>
      <c r="W394" s="436"/>
      <c r="X394" s="436"/>
      <c r="Y394" s="436"/>
      <c r="Z394" s="436"/>
      <c r="AA394" s="436"/>
      <c r="AB394" s="436"/>
      <c r="AC394" s="436"/>
      <c r="AD394" s="436"/>
      <c r="AE394" s="436"/>
      <c r="AF394" s="436"/>
      <c r="AG394" s="436"/>
      <c r="AH394" s="436"/>
      <c r="AI394" s="436"/>
      <c r="AJ394" s="436"/>
      <c r="AK394" s="436"/>
      <c r="AL394" s="436"/>
      <c r="AM394" s="436"/>
      <c r="AN394" s="436"/>
      <c r="AO394" s="436"/>
      <c r="AP394" s="436"/>
      <c r="AQ394" s="436"/>
      <c r="AR394" s="436"/>
      <c r="AS394" s="436"/>
      <c r="AT394" s="436"/>
      <c r="AU394" s="436"/>
      <c r="AV394" s="436"/>
      <c r="AW394" s="436"/>
      <c r="AX394" s="436"/>
      <c r="AY394" s="436"/>
      <c r="AZ394" s="436"/>
      <c r="BA394" s="436"/>
      <c r="BB394" s="436"/>
      <c r="BC394" s="436"/>
      <c r="BD394" s="436"/>
      <c r="BE394" s="436"/>
    </row>
    <row r="395" spans="1:57">
      <c r="A395" s="436"/>
      <c r="B395" s="436"/>
      <c r="C395" s="436"/>
      <c r="D395" s="436"/>
      <c r="E395" s="436"/>
      <c r="F395" s="436"/>
      <c r="G395" s="436"/>
      <c r="H395" s="436"/>
      <c r="I395" s="436"/>
      <c r="J395" s="436"/>
      <c r="K395" s="436"/>
      <c r="L395" s="436"/>
      <c r="M395" s="436"/>
      <c r="N395" s="436"/>
      <c r="O395" s="436"/>
      <c r="P395" s="436"/>
      <c r="Q395" s="436"/>
      <c r="R395" s="436"/>
      <c r="S395" s="436"/>
      <c r="T395" s="436"/>
      <c r="U395" s="436"/>
      <c r="V395" s="436"/>
      <c r="W395" s="436"/>
      <c r="X395" s="436"/>
      <c r="Y395" s="436"/>
      <c r="Z395" s="436"/>
      <c r="AA395" s="436"/>
      <c r="AB395" s="436"/>
      <c r="AC395" s="436"/>
      <c r="AD395" s="436"/>
      <c r="AE395" s="436"/>
      <c r="AF395" s="436"/>
      <c r="AG395" s="436"/>
      <c r="AH395" s="436"/>
      <c r="AI395" s="436"/>
      <c r="AJ395" s="436"/>
      <c r="AK395" s="436"/>
      <c r="AL395" s="436"/>
      <c r="AM395" s="436"/>
      <c r="AN395" s="436"/>
      <c r="AO395" s="436"/>
      <c r="AP395" s="436"/>
      <c r="AQ395" s="436"/>
      <c r="AR395" s="436"/>
      <c r="AS395" s="436"/>
      <c r="AT395" s="436"/>
      <c r="AU395" s="436"/>
      <c r="AV395" s="436"/>
      <c r="AW395" s="436"/>
      <c r="AX395" s="436"/>
      <c r="AY395" s="436"/>
      <c r="AZ395" s="436"/>
      <c r="BA395" s="436"/>
      <c r="BB395" s="436"/>
      <c r="BC395" s="436"/>
      <c r="BD395" s="436"/>
      <c r="BE395" s="436"/>
    </row>
    <row r="396" spans="1:57">
      <c r="A396" s="436"/>
      <c r="B396" s="436"/>
      <c r="C396" s="436"/>
      <c r="D396" s="436"/>
      <c r="E396" s="436"/>
      <c r="F396" s="436"/>
      <c r="G396" s="436"/>
      <c r="H396" s="436"/>
      <c r="I396" s="436"/>
      <c r="J396" s="436"/>
      <c r="K396" s="436"/>
      <c r="L396" s="436"/>
      <c r="M396" s="436"/>
      <c r="N396" s="436"/>
      <c r="O396" s="436"/>
      <c r="P396" s="436"/>
      <c r="Q396" s="436"/>
      <c r="R396" s="436"/>
      <c r="S396" s="436"/>
      <c r="T396" s="436"/>
      <c r="U396" s="436"/>
      <c r="V396" s="436"/>
      <c r="W396" s="436"/>
      <c r="X396" s="436"/>
      <c r="Y396" s="436"/>
      <c r="Z396" s="436"/>
      <c r="AA396" s="436"/>
      <c r="AB396" s="436"/>
      <c r="AC396" s="436"/>
      <c r="AD396" s="436"/>
      <c r="AE396" s="436"/>
      <c r="AF396" s="436"/>
      <c r="AG396" s="436"/>
      <c r="AH396" s="436"/>
      <c r="AI396" s="436"/>
      <c r="AJ396" s="436"/>
      <c r="AK396" s="436"/>
      <c r="AL396" s="436"/>
      <c r="AM396" s="436"/>
      <c r="AN396" s="436"/>
      <c r="AO396" s="436"/>
      <c r="AP396" s="436"/>
      <c r="AQ396" s="436"/>
      <c r="AR396" s="436"/>
      <c r="AS396" s="436"/>
      <c r="AT396" s="436"/>
      <c r="AU396" s="436"/>
      <c r="AV396" s="436"/>
      <c r="AW396" s="436"/>
      <c r="AX396" s="436"/>
      <c r="AY396" s="436"/>
      <c r="AZ396" s="436"/>
      <c r="BA396" s="436"/>
      <c r="BB396" s="436"/>
      <c r="BC396" s="436"/>
      <c r="BD396" s="436"/>
      <c r="BE396" s="436"/>
    </row>
    <row r="397" spans="1:57">
      <c r="A397" s="436"/>
      <c r="B397" s="436"/>
      <c r="C397" s="436"/>
      <c r="D397" s="436"/>
      <c r="E397" s="436"/>
      <c r="F397" s="436"/>
      <c r="G397" s="436"/>
      <c r="H397" s="436"/>
      <c r="I397" s="436"/>
      <c r="J397" s="436"/>
      <c r="K397" s="436"/>
      <c r="L397" s="436"/>
      <c r="M397" s="436"/>
      <c r="N397" s="436"/>
      <c r="O397" s="436"/>
      <c r="P397" s="436"/>
      <c r="Q397" s="436"/>
      <c r="R397" s="436"/>
      <c r="S397" s="436"/>
      <c r="T397" s="436"/>
      <c r="U397" s="436"/>
      <c r="V397" s="436"/>
      <c r="W397" s="436"/>
      <c r="X397" s="436"/>
      <c r="Y397" s="436"/>
      <c r="Z397" s="436"/>
      <c r="AA397" s="436"/>
      <c r="AB397" s="436"/>
      <c r="AC397" s="436"/>
      <c r="AD397" s="436"/>
      <c r="AE397" s="436"/>
      <c r="AF397" s="436"/>
      <c r="AG397" s="436"/>
      <c r="AH397" s="436"/>
      <c r="AI397" s="436"/>
      <c r="AJ397" s="436"/>
      <c r="AK397" s="436"/>
      <c r="AL397" s="436"/>
      <c r="AM397" s="436"/>
      <c r="AN397" s="436"/>
      <c r="AO397" s="436"/>
      <c r="AP397" s="436"/>
      <c r="AQ397" s="436"/>
      <c r="AR397" s="436"/>
      <c r="AS397" s="436"/>
      <c r="AT397" s="436"/>
      <c r="AU397" s="436"/>
      <c r="AV397" s="436"/>
      <c r="AW397" s="436"/>
      <c r="AX397" s="436"/>
      <c r="AY397" s="436"/>
      <c r="AZ397" s="436"/>
      <c r="BA397" s="436"/>
      <c r="BB397" s="436"/>
      <c r="BC397" s="436"/>
      <c r="BD397" s="436"/>
      <c r="BE397" s="436"/>
    </row>
    <row r="398" spans="1:57">
      <c r="A398" s="436"/>
      <c r="B398" s="436"/>
      <c r="C398" s="436"/>
      <c r="D398" s="436"/>
      <c r="E398" s="436"/>
      <c r="F398" s="436"/>
      <c r="G398" s="436"/>
      <c r="H398" s="436"/>
      <c r="I398" s="436"/>
      <c r="J398" s="436"/>
      <c r="K398" s="436"/>
      <c r="L398" s="436"/>
      <c r="M398" s="436"/>
      <c r="N398" s="436"/>
      <c r="O398" s="436"/>
      <c r="P398" s="436"/>
      <c r="Q398" s="436"/>
      <c r="R398" s="436"/>
      <c r="S398" s="436"/>
      <c r="T398" s="436"/>
      <c r="U398" s="436"/>
      <c r="V398" s="436"/>
      <c r="W398" s="436"/>
      <c r="X398" s="436"/>
      <c r="Y398" s="436"/>
      <c r="Z398" s="436"/>
      <c r="AA398" s="436"/>
      <c r="AB398" s="436"/>
      <c r="AC398" s="436"/>
      <c r="AD398" s="436"/>
      <c r="AE398" s="436"/>
      <c r="AF398" s="436"/>
      <c r="AG398" s="436"/>
      <c r="AH398" s="436"/>
      <c r="AI398" s="436"/>
      <c r="AJ398" s="436"/>
      <c r="AK398" s="436"/>
      <c r="AL398" s="436"/>
      <c r="AM398" s="436"/>
      <c r="AN398" s="436"/>
      <c r="AO398" s="436"/>
      <c r="AP398" s="436"/>
      <c r="AQ398" s="436"/>
      <c r="AR398" s="436"/>
      <c r="AS398" s="436"/>
      <c r="AT398" s="436"/>
      <c r="AU398" s="436"/>
      <c r="AV398" s="436"/>
      <c r="AW398" s="436"/>
      <c r="AX398" s="436"/>
      <c r="AY398" s="436"/>
      <c r="AZ398" s="436"/>
      <c r="BA398" s="436"/>
      <c r="BB398" s="436"/>
      <c r="BC398" s="436"/>
      <c r="BD398" s="436"/>
      <c r="BE398" s="436"/>
    </row>
    <row r="399" spans="1:57">
      <c r="A399" s="436"/>
      <c r="B399" s="436"/>
      <c r="C399" s="436"/>
      <c r="D399" s="436"/>
      <c r="E399" s="436"/>
      <c r="F399" s="436"/>
      <c r="G399" s="436"/>
      <c r="H399" s="436"/>
      <c r="I399" s="436"/>
      <c r="J399" s="436"/>
      <c r="K399" s="436"/>
      <c r="L399" s="436"/>
      <c r="M399" s="436"/>
      <c r="N399" s="436"/>
      <c r="O399" s="436"/>
      <c r="P399" s="436"/>
      <c r="Q399" s="436"/>
      <c r="R399" s="436"/>
      <c r="S399" s="436"/>
      <c r="T399" s="436"/>
      <c r="U399" s="436"/>
      <c r="V399" s="436"/>
      <c r="W399" s="436"/>
      <c r="X399" s="436"/>
      <c r="Y399" s="436"/>
      <c r="Z399" s="436"/>
      <c r="AA399" s="436"/>
      <c r="AB399" s="436"/>
      <c r="AC399" s="436"/>
      <c r="AD399" s="436"/>
      <c r="AE399" s="436"/>
      <c r="AF399" s="436"/>
      <c r="AG399" s="436"/>
      <c r="AH399" s="436"/>
      <c r="AI399" s="436"/>
      <c r="AJ399" s="436"/>
      <c r="AK399" s="436"/>
      <c r="AL399" s="436"/>
      <c r="AM399" s="436"/>
      <c r="AN399" s="436"/>
      <c r="AO399" s="436"/>
      <c r="AP399" s="436"/>
      <c r="AQ399" s="436"/>
      <c r="AR399" s="436"/>
      <c r="AS399" s="436"/>
      <c r="AT399" s="436"/>
      <c r="AU399" s="436"/>
      <c r="AV399" s="436"/>
      <c r="AW399" s="436"/>
      <c r="AX399" s="436"/>
      <c r="AY399" s="436"/>
      <c r="AZ399" s="436"/>
      <c r="BA399" s="436"/>
      <c r="BB399" s="436"/>
      <c r="BC399" s="436"/>
      <c r="BD399" s="436"/>
      <c r="BE399" s="436"/>
    </row>
    <row r="400" spans="1:57">
      <c r="A400" s="436"/>
      <c r="B400" s="436"/>
      <c r="C400" s="436"/>
      <c r="D400" s="436"/>
      <c r="E400" s="436"/>
      <c r="F400" s="436"/>
      <c r="G400" s="436"/>
      <c r="H400" s="436"/>
      <c r="I400" s="436"/>
      <c r="J400" s="436"/>
      <c r="K400" s="436"/>
      <c r="L400" s="436"/>
      <c r="M400" s="436"/>
      <c r="N400" s="436"/>
      <c r="O400" s="436"/>
      <c r="P400" s="436"/>
      <c r="Q400" s="436"/>
      <c r="R400" s="436"/>
      <c r="S400" s="436"/>
      <c r="T400" s="436"/>
      <c r="U400" s="436"/>
      <c r="V400" s="436"/>
      <c r="W400" s="436"/>
      <c r="X400" s="436"/>
      <c r="Y400" s="436"/>
      <c r="Z400" s="436"/>
      <c r="AA400" s="436"/>
      <c r="AB400" s="436"/>
      <c r="AC400" s="436"/>
      <c r="AD400" s="436"/>
      <c r="AE400" s="436"/>
      <c r="AF400" s="436"/>
      <c r="AG400" s="436"/>
      <c r="AH400" s="436"/>
      <c r="AI400" s="436"/>
      <c r="AJ400" s="436"/>
      <c r="AK400" s="436"/>
      <c r="AL400" s="436"/>
      <c r="AM400" s="436"/>
      <c r="AN400" s="436"/>
      <c r="AO400" s="436"/>
      <c r="AP400" s="436"/>
      <c r="AQ400" s="436"/>
      <c r="AR400" s="436"/>
      <c r="AS400" s="436"/>
      <c r="AT400" s="436"/>
      <c r="AU400" s="436"/>
      <c r="AV400" s="436"/>
      <c r="AW400" s="436"/>
      <c r="AX400" s="436"/>
      <c r="AY400" s="436"/>
      <c r="AZ400" s="436"/>
      <c r="BA400" s="436"/>
      <c r="BB400" s="436"/>
      <c r="BC400" s="436"/>
      <c r="BD400" s="436"/>
      <c r="BE400" s="436"/>
    </row>
    <row r="401" spans="1:57">
      <c r="A401" s="436"/>
      <c r="B401" s="436"/>
      <c r="C401" s="436"/>
      <c r="D401" s="436"/>
      <c r="E401" s="436"/>
      <c r="F401" s="436"/>
      <c r="G401" s="436"/>
      <c r="H401" s="436"/>
      <c r="I401" s="436"/>
      <c r="J401" s="436"/>
      <c r="K401" s="436"/>
      <c r="L401" s="436"/>
      <c r="M401" s="436"/>
      <c r="N401" s="436"/>
      <c r="O401" s="436"/>
      <c r="P401" s="436"/>
      <c r="Q401" s="436"/>
      <c r="R401" s="436"/>
      <c r="S401" s="436"/>
      <c r="T401" s="436"/>
      <c r="U401" s="436"/>
      <c r="V401" s="436"/>
      <c r="W401" s="436"/>
      <c r="X401" s="436"/>
      <c r="Y401" s="436"/>
      <c r="Z401" s="436"/>
      <c r="AA401" s="436"/>
      <c r="AB401" s="436"/>
      <c r="AC401" s="436"/>
      <c r="AD401" s="436"/>
      <c r="AE401" s="436"/>
      <c r="AF401" s="436"/>
      <c r="AG401" s="436"/>
      <c r="AH401" s="436"/>
      <c r="AI401" s="436"/>
      <c r="AJ401" s="436"/>
      <c r="AK401" s="436"/>
      <c r="AL401" s="436"/>
      <c r="AM401" s="436"/>
      <c r="AN401" s="436"/>
      <c r="AO401" s="436"/>
      <c r="AP401" s="436"/>
      <c r="AQ401" s="436"/>
      <c r="AR401" s="436"/>
      <c r="AS401" s="436"/>
      <c r="AT401" s="436"/>
      <c r="AU401" s="436"/>
      <c r="AV401" s="436"/>
      <c r="AW401" s="436"/>
      <c r="AX401" s="436"/>
      <c r="AY401" s="436"/>
      <c r="AZ401" s="436"/>
      <c r="BA401" s="436"/>
      <c r="BB401" s="436"/>
      <c r="BC401" s="436"/>
      <c r="BD401" s="436"/>
      <c r="BE401" s="436"/>
    </row>
    <row r="402" spans="1:57">
      <c r="A402" s="436"/>
      <c r="B402" s="436"/>
      <c r="C402" s="436"/>
      <c r="D402" s="436"/>
      <c r="E402" s="436"/>
      <c r="F402" s="436"/>
      <c r="G402" s="436"/>
      <c r="H402" s="436"/>
      <c r="I402" s="436"/>
      <c r="J402" s="436"/>
      <c r="K402" s="436"/>
      <c r="L402" s="436"/>
      <c r="M402" s="436"/>
      <c r="N402" s="436"/>
      <c r="O402" s="436"/>
      <c r="P402" s="436"/>
      <c r="Q402" s="436"/>
      <c r="R402" s="436"/>
      <c r="S402" s="436"/>
      <c r="T402" s="436"/>
      <c r="U402" s="436"/>
      <c r="V402" s="436"/>
      <c r="W402" s="436"/>
      <c r="X402" s="436"/>
      <c r="Y402" s="436"/>
      <c r="Z402" s="436"/>
      <c r="AA402" s="436"/>
      <c r="AB402" s="436"/>
      <c r="AC402" s="436"/>
      <c r="AD402" s="436"/>
      <c r="AE402" s="436"/>
      <c r="AF402" s="436"/>
      <c r="AG402" s="436"/>
      <c r="AH402" s="436"/>
      <c r="AI402" s="436"/>
      <c r="AJ402" s="436"/>
      <c r="AK402" s="436"/>
      <c r="AL402" s="436"/>
      <c r="AM402" s="436"/>
      <c r="AN402" s="436"/>
      <c r="AO402" s="436"/>
      <c r="AP402" s="436"/>
      <c r="AQ402" s="436"/>
      <c r="AR402" s="436"/>
      <c r="AS402" s="436"/>
      <c r="AT402" s="436"/>
      <c r="AU402" s="436"/>
      <c r="AV402" s="436"/>
      <c r="AW402" s="436"/>
      <c r="AX402" s="436"/>
      <c r="AY402" s="436"/>
      <c r="AZ402" s="436"/>
      <c r="BA402" s="436"/>
      <c r="BB402" s="436"/>
      <c r="BC402" s="436"/>
      <c r="BD402" s="436"/>
      <c r="BE402" s="436"/>
    </row>
    <row r="403" spans="1:57">
      <c r="A403" s="436"/>
      <c r="B403" s="436"/>
      <c r="C403" s="436"/>
      <c r="D403" s="436"/>
      <c r="E403" s="436"/>
      <c r="F403" s="436"/>
      <c r="G403" s="436"/>
      <c r="H403" s="436"/>
      <c r="I403" s="436"/>
      <c r="J403" s="436"/>
      <c r="K403" s="436"/>
      <c r="L403" s="436"/>
      <c r="M403" s="436"/>
      <c r="N403" s="436"/>
      <c r="O403" s="436"/>
      <c r="P403" s="436"/>
      <c r="Q403" s="436"/>
      <c r="R403" s="436"/>
      <c r="S403" s="436"/>
      <c r="T403" s="436"/>
      <c r="U403" s="436"/>
      <c r="V403" s="436"/>
      <c r="W403" s="436"/>
      <c r="X403" s="436"/>
      <c r="Y403" s="436"/>
      <c r="Z403" s="436"/>
      <c r="AA403" s="436"/>
      <c r="AB403" s="436"/>
      <c r="AC403" s="436"/>
      <c r="AD403" s="436"/>
      <c r="AE403" s="436"/>
      <c r="AF403" s="436"/>
      <c r="AG403" s="436"/>
      <c r="AH403" s="436"/>
      <c r="AI403" s="436"/>
      <c r="AJ403" s="436"/>
      <c r="AK403" s="436"/>
      <c r="AL403" s="436"/>
      <c r="AM403" s="436"/>
      <c r="AN403" s="436"/>
      <c r="AO403" s="436"/>
      <c r="AP403" s="436"/>
      <c r="AQ403" s="436"/>
      <c r="AR403" s="436"/>
      <c r="AS403" s="436"/>
      <c r="AT403" s="436"/>
      <c r="AU403" s="436"/>
      <c r="AV403" s="436"/>
      <c r="AW403" s="436"/>
      <c r="AX403" s="436"/>
      <c r="AY403" s="436"/>
      <c r="AZ403" s="436"/>
      <c r="BA403" s="436"/>
      <c r="BB403" s="436"/>
      <c r="BC403" s="436"/>
      <c r="BD403" s="436"/>
      <c r="BE403" s="436"/>
    </row>
    <row r="404" spans="1:57">
      <c r="A404" s="436"/>
      <c r="B404" s="436"/>
      <c r="C404" s="436"/>
      <c r="D404" s="436"/>
      <c r="E404" s="436"/>
      <c r="F404" s="436"/>
      <c r="G404" s="436"/>
      <c r="H404" s="436"/>
      <c r="I404" s="436"/>
      <c r="J404" s="436"/>
      <c r="K404" s="436"/>
      <c r="L404" s="436"/>
      <c r="M404" s="436"/>
      <c r="N404" s="436"/>
      <c r="O404" s="436"/>
      <c r="P404" s="436"/>
      <c r="Q404" s="436"/>
      <c r="R404" s="436"/>
      <c r="S404" s="436"/>
      <c r="T404" s="436"/>
      <c r="U404" s="436"/>
      <c r="V404" s="436"/>
      <c r="W404" s="436"/>
      <c r="X404" s="436"/>
      <c r="Y404" s="436"/>
      <c r="Z404" s="436"/>
      <c r="AA404" s="436"/>
      <c r="AB404" s="436"/>
      <c r="AC404" s="436"/>
      <c r="AD404" s="436"/>
      <c r="AE404" s="436"/>
      <c r="AF404" s="436"/>
      <c r="AG404" s="436"/>
      <c r="AH404" s="436"/>
      <c r="AI404" s="436"/>
      <c r="AJ404" s="436"/>
      <c r="AK404" s="436"/>
      <c r="AL404" s="436"/>
      <c r="AM404" s="436"/>
      <c r="AN404" s="436"/>
      <c r="AO404" s="436"/>
      <c r="AP404" s="436"/>
      <c r="AQ404" s="436"/>
      <c r="AR404" s="436"/>
      <c r="AS404" s="436"/>
      <c r="AT404" s="436"/>
      <c r="AU404" s="436"/>
      <c r="AV404" s="436"/>
      <c r="AW404" s="436"/>
      <c r="AX404" s="436"/>
      <c r="AY404" s="436"/>
      <c r="AZ404" s="436"/>
      <c r="BA404" s="436"/>
      <c r="BB404" s="436"/>
      <c r="BC404" s="436"/>
      <c r="BD404" s="436"/>
      <c r="BE404" s="436"/>
    </row>
    <row r="405" spans="1:57">
      <c r="A405" s="436"/>
      <c r="B405" s="436"/>
      <c r="C405" s="436"/>
      <c r="D405" s="436"/>
      <c r="E405" s="436"/>
      <c r="F405" s="436"/>
      <c r="G405" s="436"/>
      <c r="H405" s="436"/>
      <c r="I405" s="436"/>
      <c r="J405" s="436"/>
      <c r="K405" s="436"/>
      <c r="L405" s="436"/>
      <c r="M405" s="436"/>
      <c r="N405" s="436"/>
      <c r="O405" s="436"/>
      <c r="P405" s="436"/>
      <c r="Q405" s="436"/>
      <c r="R405" s="436"/>
      <c r="S405" s="436"/>
      <c r="T405" s="436"/>
      <c r="U405" s="436"/>
      <c r="V405" s="436"/>
      <c r="W405" s="436"/>
      <c r="X405" s="436"/>
      <c r="Y405" s="436"/>
      <c r="Z405" s="436"/>
      <c r="AA405" s="436"/>
      <c r="AB405" s="436"/>
      <c r="AC405" s="436"/>
      <c r="AD405" s="436"/>
      <c r="AE405" s="436"/>
      <c r="AF405" s="436"/>
      <c r="AG405" s="436"/>
      <c r="AH405" s="436"/>
      <c r="AI405" s="436"/>
      <c r="AJ405" s="436"/>
      <c r="AK405" s="436"/>
      <c r="AL405" s="436"/>
      <c r="AM405" s="436"/>
      <c r="AN405" s="436"/>
      <c r="AO405" s="436"/>
      <c r="AP405" s="436"/>
      <c r="AQ405" s="436"/>
      <c r="AR405" s="436"/>
      <c r="AS405" s="436"/>
      <c r="AT405" s="436"/>
      <c r="AU405" s="436"/>
      <c r="AV405" s="436"/>
      <c r="AW405" s="436"/>
      <c r="AX405" s="436"/>
      <c r="AY405" s="436"/>
      <c r="AZ405" s="436"/>
      <c r="BA405" s="436"/>
      <c r="BB405" s="436"/>
      <c r="BC405" s="436"/>
      <c r="BD405" s="436"/>
      <c r="BE405" s="436"/>
    </row>
    <row r="406" spans="1:57">
      <c r="A406" s="436"/>
      <c r="B406" s="436"/>
      <c r="C406" s="436"/>
      <c r="D406" s="436"/>
      <c r="E406" s="436"/>
      <c r="F406" s="436"/>
      <c r="G406" s="436"/>
      <c r="H406" s="436"/>
      <c r="I406" s="436"/>
      <c r="J406" s="436"/>
      <c r="K406" s="436"/>
      <c r="L406" s="436"/>
      <c r="M406" s="436"/>
      <c r="N406" s="436"/>
      <c r="O406" s="436"/>
      <c r="P406" s="436"/>
      <c r="Q406" s="436"/>
      <c r="R406" s="436"/>
      <c r="S406" s="436"/>
      <c r="T406" s="436"/>
      <c r="U406" s="436"/>
      <c r="V406" s="436"/>
      <c r="W406" s="436"/>
      <c r="X406" s="436"/>
      <c r="Y406" s="436"/>
      <c r="Z406" s="436"/>
      <c r="AA406" s="436"/>
      <c r="AB406" s="436"/>
      <c r="AC406" s="436"/>
      <c r="AD406" s="436"/>
      <c r="AE406" s="436"/>
      <c r="AF406" s="436"/>
      <c r="AG406" s="436"/>
      <c r="AH406" s="436"/>
      <c r="AI406" s="436"/>
      <c r="AJ406" s="436"/>
      <c r="AK406" s="436"/>
      <c r="AL406" s="436"/>
      <c r="AM406" s="436"/>
      <c r="AN406" s="436"/>
      <c r="AO406" s="436"/>
      <c r="AP406" s="436"/>
      <c r="AQ406" s="436"/>
      <c r="AR406" s="436"/>
      <c r="AS406" s="436"/>
      <c r="AT406" s="436"/>
      <c r="AU406" s="436"/>
      <c r="AV406" s="436"/>
      <c r="AW406" s="436"/>
      <c r="AX406" s="436"/>
      <c r="AY406" s="436"/>
      <c r="AZ406" s="436"/>
      <c r="BA406" s="436"/>
      <c r="BB406" s="436"/>
      <c r="BC406" s="436"/>
      <c r="BD406" s="436"/>
      <c r="BE406" s="436"/>
    </row>
    <row r="407" spans="1:57">
      <c r="A407" s="436"/>
      <c r="B407" s="436"/>
      <c r="C407" s="436"/>
      <c r="D407" s="436"/>
      <c r="E407" s="436"/>
      <c r="F407" s="436"/>
      <c r="G407" s="436"/>
      <c r="H407" s="436"/>
      <c r="I407" s="436"/>
      <c r="J407" s="436"/>
      <c r="K407" s="436"/>
      <c r="L407" s="436"/>
      <c r="M407" s="436"/>
      <c r="N407" s="436"/>
      <c r="O407" s="436"/>
      <c r="P407" s="436"/>
      <c r="Q407" s="436"/>
      <c r="R407" s="436"/>
      <c r="S407" s="436"/>
      <c r="T407" s="436"/>
      <c r="U407" s="436"/>
      <c r="V407" s="436"/>
      <c r="W407" s="436"/>
      <c r="X407" s="436"/>
      <c r="Y407" s="436"/>
      <c r="Z407" s="436"/>
      <c r="AA407" s="436"/>
      <c r="AB407" s="436"/>
      <c r="AC407" s="436"/>
      <c r="AD407" s="436"/>
      <c r="AE407" s="436"/>
      <c r="AF407" s="436"/>
      <c r="AG407" s="436"/>
      <c r="AH407" s="436"/>
      <c r="AI407" s="436"/>
      <c r="AJ407" s="436"/>
      <c r="AK407" s="436"/>
      <c r="AL407" s="436"/>
      <c r="AM407" s="436"/>
      <c r="AN407" s="436"/>
      <c r="AO407" s="436"/>
      <c r="AP407" s="436"/>
      <c r="AQ407" s="436"/>
      <c r="AR407" s="436"/>
      <c r="AS407" s="436"/>
      <c r="AT407" s="436"/>
      <c r="AU407" s="436"/>
      <c r="AV407" s="436"/>
      <c r="AW407" s="436"/>
      <c r="AX407" s="436"/>
      <c r="AY407" s="436"/>
      <c r="AZ407" s="436"/>
      <c r="BA407" s="436"/>
      <c r="BB407" s="436"/>
      <c r="BC407" s="436"/>
      <c r="BD407" s="436"/>
      <c r="BE407" s="436"/>
    </row>
    <row r="408" spans="1:57">
      <c r="A408" s="436"/>
      <c r="B408" s="436"/>
      <c r="C408" s="436"/>
      <c r="D408" s="436"/>
      <c r="E408" s="436"/>
      <c r="F408" s="436"/>
      <c r="G408" s="436"/>
      <c r="H408" s="436"/>
      <c r="I408" s="436"/>
      <c r="J408" s="436"/>
      <c r="K408" s="436"/>
      <c r="L408" s="436"/>
      <c r="M408" s="436"/>
      <c r="N408" s="436"/>
      <c r="O408" s="436"/>
      <c r="P408" s="436"/>
      <c r="Q408" s="436"/>
      <c r="R408" s="436"/>
      <c r="S408" s="436"/>
      <c r="T408" s="436"/>
      <c r="U408" s="436"/>
      <c r="V408" s="436"/>
      <c r="W408" s="436"/>
      <c r="X408" s="436"/>
      <c r="Y408" s="436"/>
      <c r="Z408" s="436"/>
      <c r="AA408" s="436"/>
      <c r="AB408" s="436"/>
      <c r="AC408" s="436"/>
      <c r="AD408" s="436"/>
      <c r="AE408" s="436"/>
      <c r="AF408" s="436"/>
      <c r="AG408" s="436"/>
      <c r="AH408" s="436"/>
      <c r="AI408" s="436"/>
      <c r="AJ408" s="436"/>
      <c r="AK408" s="436"/>
      <c r="AL408" s="436"/>
      <c r="AM408" s="436"/>
      <c r="AN408" s="436"/>
      <c r="AO408" s="436"/>
      <c r="AP408" s="436"/>
      <c r="AQ408" s="436"/>
      <c r="AR408" s="436"/>
      <c r="AS408" s="436"/>
      <c r="AT408" s="436"/>
      <c r="AU408" s="436"/>
      <c r="AV408" s="436"/>
      <c r="AW408" s="436"/>
      <c r="AX408" s="436"/>
      <c r="AY408" s="436"/>
      <c r="AZ408" s="436"/>
      <c r="BA408" s="436"/>
      <c r="BB408" s="436"/>
      <c r="BC408" s="436"/>
      <c r="BD408" s="436"/>
      <c r="BE408" s="436"/>
    </row>
    <row r="409" spans="1:57">
      <c r="A409" s="436"/>
      <c r="B409" s="436"/>
      <c r="C409" s="436"/>
      <c r="D409" s="436"/>
      <c r="E409" s="436"/>
      <c r="F409" s="436"/>
      <c r="G409" s="436"/>
      <c r="H409" s="436"/>
      <c r="I409" s="436"/>
      <c r="J409" s="436"/>
      <c r="K409" s="436"/>
      <c r="L409" s="436"/>
      <c r="M409" s="436"/>
      <c r="N409" s="436"/>
      <c r="O409" s="436"/>
      <c r="P409" s="436"/>
      <c r="Q409" s="436"/>
      <c r="R409" s="436"/>
      <c r="S409" s="436"/>
      <c r="T409" s="436"/>
      <c r="U409" s="436"/>
      <c r="V409" s="436"/>
      <c r="W409" s="436"/>
      <c r="X409" s="436"/>
      <c r="Y409" s="436"/>
      <c r="Z409" s="436"/>
      <c r="AA409" s="436"/>
      <c r="AB409" s="436"/>
      <c r="AC409" s="436"/>
      <c r="AD409" s="436"/>
      <c r="AE409" s="436"/>
      <c r="AF409" s="436"/>
      <c r="AG409" s="436"/>
      <c r="AH409" s="436"/>
      <c r="AI409" s="436"/>
      <c r="AJ409" s="436"/>
      <c r="AK409" s="436"/>
      <c r="AL409" s="436"/>
      <c r="AM409" s="436"/>
      <c r="AN409" s="436"/>
      <c r="AO409" s="436"/>
      <c r="AP409" s="436"/>
      <c r="AQ409" s="436"/>
      <c r="AR409" s="436"/>
      <c r="AS409" s="436"/>
      <c r="AT409" s="436"/>
      <c r="AU409" s="436"/>
      <c r="AV409" s="436"/>
      <c r="AW409" s="436"/>
      <c r="AX409" s="436"/>
      <c r="AY409" s="436"/>
      <c r="AZ409" s="436"/>
      <c r="BA409" s="436"/>
      <c r="BB409" s="436"/>
      <c r="BC409" s="436"/>
      <c r="BD409" s="436"/>
      <c r="BE409" s="436"/>
    </row>
    <row r="410" spans="1:57">
      <c r="A410" s="436"/>
      <c r="B410" s="436"/>
      <c r="C410" s="436"/>
      <c r="D410" s="436"/>
      <c r="E410" s="436"/>
      <c r="F410" s="436"/>
      <c r="G410" s="436"/>
      <c r="H410" s="436"/>
      <c r="I410" s="436"/>
      <c r="J410" s="436"/>
      <c r="K410" s="436"/>
      <c r="L410" s="436"/>
      <c r="M410" s="436"/>
      <c r="N410" s="436"/>
      <c r="O410" s="436"/>
      <c r="P410" s="436"/>
      <c r="Q410" s="436"/>
      <c r="R410" s="436"/>
      <c r="S410" s="436"/>
      <c r="T410" s="436"/>
      <c r="U410" s="436"/>
      <c r="V410" s="436"/>
      <c r="W410" s="436"/>
      <c r="X410" s="436"/>
      <c r="Y410" s="436"/>
      <c r="Z410" s="436"/>
      <c r="AA410" s="436"/>
      <c r="AB410" s="436"/>
      <c r="AC410" s="436"/>
      <c r="AD410" s="436"/>
      <c r="AE410" s="436"/>
      <c r="AF410" s="436"/>
      <c r="AG410" s="436"/>
      <c r="AH410" s="436"/>
      <c r="AI410" s="436"/>
      <c r="AJ410" s="436"/>
      <c r="AK410" s="436"/>
      <c r="AL410" s="436"/>
      <c r="AM410" s="436"/>
      <c r="AN410" s="436"/>
      <c r="AO410" s="436"/>
      <c r="AP410" s="436"/>
      <c r="AQ410" s="436"/>
      <c r="AR410" s="436"/>
      <c r="AS410" s="436"/>
      <c r="AT410" s="436"/>
      <c r="AU410" s="436"/>
      <c r="AV410" s="436"/>
      <c r="AW410" s="436"/>
      <c r="AX410" s="436"/>
      <c r="AY410" s="436"/>
      <c r="AZ410" s="436"/>
      <c r="BA410" s="436"/>
      <c r="BB410" s="436"/>
      <c r="BC410" s="436"/>
      <c r="BD410" s="436"/>
      <c r="BE410" s="436"/>
    </row>
    <row r="411" spans="1:57">
      <c r="A411" s="436"/>
      <c r="B411" s="436"/>
      <c r="C411" s="436"/>
      <c r="D411" s="436"/>
      <c r="E411" s="436"/>
      <c r="F411" s="436"/>
      <c r="G411" s="436"/>
      <c r="H411" s="436"/>
      <c r="I411" s="436"/>
      <c r="J411" s="436"/>
      <c r="K411" s="436"/>
      <c r="M411" s="436"/>
      <c r="N411" s="436"/>
      <c r="O411" s="436"/>
      <c r="P411" s="436"/>
      <c r="Q411" s="436"/>
      <c r="R411" s="436"/>
      <c r="S411" s="436"/>
      <c r="T411" s="436"/>
      <c r="U411" s="436"/>
      <c r="V411" s="436"/>
      <c r="W411" s="436"/>
      <c r="X411" s="436"/>
      <c r="Y411" s="436"/>
      <c r="Z411" s="436"/>
      <c r="AA411" s="436"/>
      <c r="AB411" s="436"/>
      <c r="AC411" s="436"/>
      <c r="AD411" s="436"/>
      <c r="AE411" s="436"/>
      <c r="AF411" s="436"/>
      <c r="AG411" s="436"/>
      <c r="AH411" s="436"/>
      <c r="AI411" s="436"/>
      <c r="AJ411" s="436"/>
      <c r="AK411" s="436"/>
      <c r="AL411" s="436"/>
      <c r="AM411" s="436"/>
      <c r="AN411" s="436"/>
      <c r="AO411" s="436"/>
      <c r="AP411" s="436"/>
      <c r="AQ411" s="436"/>
      <c r="AR411" s="436"/>
      <c r="AS411" s="436"/>
      <c r="AT411" s="436"/>
      <c r="AU411" s="436"/>
      <c r="AV411" s="436"/>
      <c r="AW411" s="436"/>
      <c r="AX411" s="436"/>
      <c r="AY411" s="436"/>
      <c r="AZ411" s="436"/>
      <c r="BA411" s="436"/>
      <c r="BB411" s="436"/>
      <c r="BC411" s="436"/>
      <c r="BD411" s="436"/>
      <c r="BE411" s="436"/>
    </row>
    <row r="412" spans="1:57">
      <c r="B412" s="436"/>
      <c r="C412" s="436"/>
      <c r="D412" s="436"/>
      <c r="E412" s="436"/>
      <c r="F412" s="436"/>
      <c r="G412" s="436"/>
      <c r="H412" s="436"/>
    </row>
  </sheetData>
  <mergeCells count="7">
    <mergeCell ref="B4:D4"/>
    <mergeCell ref="B6:B7"/>
    <mergeCell ref="C6:C7"/>
    <mergeCell ref="G6:G7"/>
    <mergeCell ref="B8:B9"/>
    <mergeCell ref="C8:C9"/>
    <mergeCell ref="G8:G9"/>
  </mergeCells>
  <pageMargins left="0" right="0" top="0" bottom="0" header="0" footer="0"/>
  <pageSetup paperSize="9" scale="6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K63"/>
  <sheetViews>
    <sheetView zoomScaleNormal="100" workbookViewId="0">
      <pane xSplit="3" ySplit="4" topLeftCell="H17" activePane="bottomRight" state="frozen"/>
      <selection pane="topRight" activeCell="D1" sqref="D1"/>
      <selection pane="bottomLeft" activeCell="A5" sqref="A5"/>
      <selection pane="bottomRight" activeCell="M55" sqref="M55"/>
    </sheetView>
  </sheetViews>
  <sheetFormatPr defaultRowHeight="15"/>
  <cols>
    <col min="1" max="1" width="4.5703125" style="309" customWidth="1"/>
    <col min="2" max="2" width="6.85546875" style="281" customWidth="1"/>
    <col min="3" max="3" width="24.7109375" style="282" customWidth="1"/>
    <col min="4" max="4" width="12.140625" style="283" customWidth="1"/>
    <col min="5" max="5" width="14" style="283" customWidth="1"/>
    <col min="6" max="6" width="12.140625" style="283" customWidth="1"/>
    <col min="7" max="7" width="15.140625" style="283" customWidth="1"/>
    <col min="8" max="8" width="14.42578125" style="283" customWidth="1"/>
    <col min="9" max="9" width="17" style="283" customWidth="1"/>
    <col min="10" max="10" width="13.140625" style="309" customWidth="1"/>
    <col min="11" max="11" width="14.28515625" style="309" customWidth="1"/>
    <col min="12" max="16384" width="9.140625" style="309"/>
  </cols>
  <sheetData>
    <row r="1" spans="2:11">
      <c r="I1" s="331"/>
    </row>
    <row r="2" spans="2:11" ht="36" customHeight="1">
      <c r="B2" s="1131" t="s">
        <v>1825</v>
      </c>
      <c r="C2" s="1131"/>
      <c r="D2" s="1131"/>
      <c r="E2" s="1131"/>
      <c r="F2" s="1131"/>
      <c r="G2" s="1131"/>
      <c r="H2" s="1131"/>
      <c r="I2" s="1131"/>
    </row>
    <row r="3" spans="2:11" s="281" customFormat="1" ht="42.75" customHeight="1">
      <c r="B3" s="1134" t="s">
        <v>731</v>
      </c>
      <c r="C3" s="1136" t="s">
        <v>10</v>
      </c>
      <c r="D3" s="1132" t="s">
        <v>1826</v>
      </c>
      <c r="E3" s="1133"/>
      <c r="F3" s="1132" t="s">
        <v>613</v>
      </c>
      <c r="G3" s="1133"/>
      <c r="H3" s="1132" t="s">
        <v>1827</v>
      </c>
      <c r="I3" s="1133"/>
      <c r="J3" s="1132" t="s">
        <v>1828</v>
      </c>
      <c r="K3" s="1133"/>
    </row>
    <row r="4" spans="2:11" s="281" customFormat="1" ht="25.5" customHeight="1">
      <c r="B4" s="1135"/>
      <c r="C4" s="1137"/>
      <c r="D4" s="773" t="s">
        <v>1822</v>
      </c>
      <c r="E4" s="284" t="s">
        <v>1823</v>
      </c>
      <c r="F4" s="773" t="s">
        <v>1822</v>
      </c>
      <c r="G4" s="284" t="s">
        <v>1823</v>
      </c>
      <c r="H4" s="773" t="s">
        <v>1822</v>
      </c>
      <c r="I4" s="284" t="s">
        <v>1823</v>
      </c>
      <c r="J4" s="773" t="s">
        <v>1822</v>
      </c>
      <c r="K4" s="284" t="s">
        <v>1823</v>
      </c>
    </row>
    <row r="5" spans="2:11" ht="16.5" customHeight="1">
      <c r="B5" s="761">
        <v>1</v>
      </c>
      <c r="C5" s="767" t="s">
        <v>764</v>
      </c>
      <c r="D5" s="764">
        <v>5</v>
      </c>
      <c r="E5" s="769">
        <v>0</v>
      </c>
      <c r="F5" s="749">
        <v>2</v>
      </c>
      <c r="G5" s="769">
        <v>0</v>
      </c>
      <c r="H5" s="763">
        <v>1</v>
      </c>
      <c r="I5" s="769">
        <v>0</v>
      </c>
      <c r="J5" s="764">
        <f>D5+F5+H5</f>
        <v>8</v>
      </c>
      <c r="K5" s="764">
        <f>E5+G5+I5</f>
        <v>0</v>
      </c>
    </row>
    <row r="6" spans="2:11">
      <c r="B6" s="765">
        <f>B5+1</f>
        <v>2</v>
      </c>
      <c r="C6" s="766" t="s">
        <v>858</v>
      </c>
      <c r="D6" s="764">
        <v>0</v>
      </c>
      <c r="E6" s="769">
        <v>4</v>
      </c>
      <c r="F6" s="749">
        <v>0</v>
      </c>
      <c r="G6" s="769">
        <v>1</v>
      </c>
      <c r="H6" s="763">
        <v>1</v>
      </c>
      <c r="I6" s="769">
        <v>0</v>
      </c>
      <c r="J6" s="764">
        <f t="shared" ref="J6:J61" si="0">D6+F6+H6</f>
        <v>1</v>
      </c>
      <c r="K6" s="764">
        <f t="shared" ref="K6:K61" si="1">E6+G6+I6</f>
        <v>5</v>
      </c>
    </row>
    <row r="7" spans="2:11">
      <c r="B7" s="769">
        <f>B6+1</f>
        <v>3</v>
      </c>
      <c r="C7" s="677" t="s">
        <v>756</v>
      </c>
      <c r="D7" s="763">
        <v>0</v>
      </c>
      <c r="E7" s="760">
        <v>1</v>
      </c>
      <c r="F7" s="769">
        <v>0</v>
      </c>
      <c r="G7" s="763">
        <v>0</v>
      </c>
      <c r="H7" s="771"/>
      <c r="I7" s="769"/>
      <c r="J7" s="764">
        <f t="shared" si="0"/>
        <v>0</v>
      </c>
      <c r="K7" s="764">
        <f t="shared" si="1"/>
        <v>1</v>
      </c>
    </row>
    <row r="8" spans="2:11">
      <c r="B8" s="769">
        <f t="shared" ref="B8:B21" si="2">B7+1</f>
        <v>4</v>
      </c>
      <c r="C8" s="677" t="s">
        <v>757</v>
      </c>
      <c r="D8" s="763">
        <v>0</v>
      </c>
      <c r="E8" s="760">
        <v>0</v>
      </c>
      <c r="F8" s="769">
        <v>0</v>
      </c>
      <c r="G8" s="763">
        <v>0</v>
      </c>
      <c r="H8" s="771"/>
      <c r="I8" s="769"/>
      <c r="J8" s="764">
        <f t="shared" si="0"/>
        <v>0</v>
      </c>
      <c r="K8" s="764">
        <f t="shared" si="1"/>
        <v>0</v>
      </c>
    </row>
    <row r="9" spans="2:11">
      <c r="B9" s="762">
        <f t="shared" si="2"/>
        <v>5</v>
      </c>
      <c r="C9" s="771" t="s">
        <v>1666</v>
      </c>
      <c r="D9" s="768">
        <v>0</v>
      </c>
      <c r="E9" s="769">
        <v>1</v>
      </c>
      <c r="F9" s="749">
        <v>0</v>
      </c>
      <c r="G9" s="769">
        <v>1</v>
      </c>
      <c r="H9" s="763">
        <v>1</v>
      </c>
      <c r="I9" s="769">
        <v>0</v>
      </c>
      <c r="J9" s="764">
        <f t="shared" si="0"/>
        <v>1</v>
      </c>
      <c r="K9" s="764">
        <f t="shared" si="1"/>
        <v>2</v>
      </c>
    </row>
    <row r="10" spans="2:11">
      <c r="B10" s="765">
        <f t="shared" si="2"/>
        <v>6</v>
      </c>
      <c r="C10" s="771" t="s">
        <v>884</v>
      </c>
      <c r="D10" s="768">
        <v>2</v>
      </c>
      <c r="E10" s="769">
        <v>0</v>
      </c>
      <c r="F10" s="749">
        <v>1</v>
      </c>
      <c r="G10" s="769">
        <v>0</v>
      </c>
      <c r="H10" s="763">
        <v>1</v>
      </c>
      <c r="I10" s="769">
        <v>0</v>
      </c>
      <c r="J10" s="764">
        <f t="shared" si="0"/>
        <v>4</v>
      </c>
      <c r="K10" s="764">
        <f t="shared" si="1"/>
        <v>0</v>
      </c>
    </row>
    <row r="11" spans="2:11">
      <c r="B11" s="769">
        <f t="shared" si="2"/>
        <v>7</v>
      </c>
      <c r="C11" s="677" t="s">
        <v>761</v>
      </c>
      <c r="D11" s="763">
        <v>0</v>
      </c>
      <c r="E11" s="760">
        <v>0</v>
      </c>
      <c r="F11" s="769">
        <v>0</v>
      </c>
      <c r="G11" s="763">
        <v>0</v>
      </c>
      <c r="H11" s="769">
        <v>0</v>
      </c>
      <c r="I11" s="769">
        <v>1</v>
      </c>
      <c r="J11" s="764">
        <f t="shared" si="0"/>
        <v>0</v>
      </c>
      <c r="K11" s="764">
        <f t="shared" si="1"/>
        <v>1</v>
      </c>
    </row>
    <row r="12" spans="2:11">
      <c r="B12" s="770">
        <f t="shared" si="2"/>
        <v>8</v>
      </c>
      <c r="C12" s="771" t="s">
        <v>758</v>
      </c>
      <c r="D12" s="768">
        <v>0</v>
      </c>
      <c r="E12" s="769">
        <v>1</v>
      </c>
      <c r="F12" s="749">
        <v>0</v>
      </c>
      <c r="G12" s="769">
        <v>1</v>
      </c>
      <c r="H12" s="763"/>
      <c r="I12" s="769"/>
      <c r="J12" s="764">
        <f t="shared" si="0"/>
        <v>0</v>
      </c>
      <c r="K12" s="764">
        <f t="shared" si="1"/>
        <v>2</v>
      </c>
    </row>
    <row r="13" spans="2:11" ht="18" customHeight="1">
      <c r="B13" s="761">
        <f t="shared" si="2"/>
        <v>9</v>
      </c>
      <c r="C13" s="771" t="s">
        <v>1667</v>
      </c>
      <c r="D13" s="768">
        <v>0</v>
      </c>
      <c r="E13" s="769">
        <v>3</v>
      </c>
      <c r="F13" s="749">
        <v>1</v>
      </c>
      <c r="G13" s="769">
        <v>0</v>
      </c>
      <c r="H13" s="763">
        <v>1</v>
      </c>
      <c r="I13" s="769">
        <v>0</v>
      </c>
      <c r="J13" s="764">
        <f t="shared" si="0"/>
        <v>2</v>
      </c>
      <c r="K13" s="764">
        <f t="shared" si="1"/>
        <v>3</v>
      </c>
    </row>
    <row r="14" spans="2:11">
      <c r="B14" s="770">
        <f t="shared" si="2"/>
        <v>10</v>
      </c>
      <c r="C14" s="771" t="s">
        <v>762</v>
      </c>
      <c r="D14" s="768">
        <v>1</v>
      </c>
      <c r="E14" s="769">
        <v>1</v>
      </c>
      <c r="F14" s="749">
        <v>1</v>
      </c>
      <c r="G14" s="769">
        <v>0</v>
      </c>
      <c r="H14" s="763">
        <v>1</v>
      </c>
      <c r="I14" s="769">
        <v>0</v>
      </c>
      <c r="J14" s="764">
        <f t="shared" si="0"/>
        <v>3</v>
      </c>
      <c r="K14" s="764">
        <f t="shared" si="1"/>
        <v>1</v>
      </c>
    </row>
    <row r="15" spans="2:11">
      <c r="B15" s="761">
        <f t="shared" si="2"/>
        <v>11</v>
      </c>
      <c r="C15" s="766" t="s">
        <v>763</v>
      </c>
      <c r="D15" s="764">
        <v>0</v>
      </c>
      <c r="E15" s="769">
        <v>3</v>
      </c>
      <c r="F15" s="749">
        <v>0</v>
      </c>
      <c r="G15" s="769">
        <v>1</v>
      </c>
      <c r="H15" s="763"/>
      <c r="I15" s="769"/>
      <c r="J15" s="764">
        <f t="shared" si="0"/>
        <v>0</v>
      </c>
      <c r="K15" s="764">
        <f t="shared" si="1"/>
        <v>4</v>
      </c>
    </row>
    <row r="16" spans="2:11">
      <c r="B16" s="770">
        <f t="shared" si="2"/>
        <v>12</v>
      </c>
      <c r="C16" s="771" t="s">
        <v>759</v>
      </c>
      <c r="D16" s="768">
        <v>0</v>
      </c>
      <c r="E16" s="769">
        <v>1</v>
      </c>
      <c r="F16" s="749">
        <v>1</v>
      </c>
      <c r="G16" s="769">
        <v>0</v>
      </c>
      <c r="H16" s="763">
        <v>1</v>
      </c>
      <c r="I16" s="769">
        <v>0</v>
      </c>
      <c r="J16" s="764">
        <f t="shared" si="0"/>
        <v>2</v>
      </c>
      <c r="K16" s="764">
        <f t="shared" si="1"/>
        <v>1</v>
      </c>
    </row>
    <row r="17" spans="2:11">
      <c r="B17" s="761">
        <f t="shared" si="2"/>
        <v>13</v>
      </c>
      <c r="C17" s="771" t="s">
        <v>1668</v>
      </c>
      <c r="D17" s="768">
        <v>0</v>
      </c>
      <c r="E17" s="769">
        <v>1</v>
      </c>
      <c r="F17" s="749">
        <v>0</v>
      </c>
      <c r="G17" s="769">
        <v>1</v>
      </c>
      <c r="H17" s="763"/>
      <c r="I17" s="769"/>
      <c r="J17" s="764">
        <f t="shared" si="0"/>
        <v>0</v>
      </c>
      <c r="K17" s="764">
        <f t="shared" si="1"/>
        <v>2</v>
      </c>
    </row>
    <row r="18" spans="2:11">
      <c r="B18" s="769">
        <f t="shared" si="2"/>
        <v>14</v>
      </c>
      <c r="C18" s="677" t="s">
        <v>1478</v>
      </c>
      <c r="D18" s="763">
        <v>2</v>
      </c>
      <c r="E18" s="760">
        <v>0</v>
      </c>
      <c r="F18" s="769">
        <v>0</v>
      </c>
      <c r="G18" s="763">
        <v>0</v>
      </c>
      <c r="H18" s="771"/>
      <c r="I18" s="769"/>
      <c r="J18" s="764">
        <f t="shared" si="0"/>
        <v>2</v>
      </c>
      <c r="K18" s="764">
        <f t="shared" si="1"/>
        <v>0</v>
      </c>
    </row>
    <row r="19" spans="2:11">
      <c r="B19" s="769">
        <f t="shared" si="2"/>
        <v>15</v>
      </c>
      <c r="C19" s="677" t="s">
        <v>1669</v>
      </c>
      <c r="D19" s="763">
        <v>0</v>
      </c>
      <c r="E19" s="760">
        <v>1</v>
      </c>
      <c r="F19" s="769">
        <v>0</v>
      </c>
      <c r="G19" s="763">
        <v>0</v>
      </c>
      <c r="H19" s="771"/>
      <c r="I19" s="769"/>
      <c r="J19" s="764">
        <f t="shared" si="0"/>
        <v>0</v>
      </c>
      <c r="K19" s="764">
        <f t="shared" si="1"/>
        <v>1</v>
      </c>
    </row>
    <row r="20" spans="2:11">
      <c r="B20" s="769">
        <f t="shared" si="2"/>
        <v>16</v>
      </c>
      <c r="C20" s="677" t="s">
        <v>760</v>
      </c>
      <c r="D20" s="763">
        <v>0</v>
      </c>
      <c r="E20" s="760">
        <v>0</v>
      </c>
      <c r="F20" s="769">
        <v>0</v>
      </c>
      <c r="G20" s="763">
        <v>0</v>
      </c>
      <c r="H20" s="769">
        <v>1</v>
      </c>
      <c r="I20" s="769">
        <v>0</v>
      </c>
      <c r="J20" s="764">
        <f t="shared" si="0"/>
        <v>1</v>
      </c>
      <c r="K20" s="764">
        <f t="shared" si="1"/>
        <v>0</v>
      </c>
    </row>
    <row r="21" spans="2:11">
      <c r="B21" s="761">
        <f t="shared" si="2"/>
        <v>17</v>
      </c>
      <c r="C21" s="766" t="s">
        <v>1670</v>
      </c>
      <c r="D21" s="764">
        <v>1</v>
      </c>
      <c r="E21" s="769">
        <v>3</v>
      </c>
      <c r="F21" s="749">
        <v>0</v>
      </c>
      <c r="G21" s="769">
        <v>1</v>
      </c>
      <c r="H21" s="763">
        <v>1</v>
      </c>
      <c r="I21" s="769">
        <v>0</v>
      </c>
      <c r="J21" s="764">
        <f t="shared" si="0"/>
        <v>2</v>
      </c>
      <c r="K21" s="764">
        <f t="shared" si="1"/>
        <v>4</v>
      </c>
    </row>
    <row r="22" spans="2:11">
      <c r="B22" s="770">
        <f t="shared" ref="B22:B28" si="3">B21+1</f>
        <v>18</v>
      </c>
      <c r="C22" s="771" t="s">
        <v>736</v>
      </c>
      <c r="D22" s="768">
        <v>0</v>
      </c>
      <c r="E22" s="769">
        <v>1</v>
      </c>
      <c r="F22" s="749">
        <v>0</v>
      </c>
      <c r="G22" s="769">
        <v>1</v>
      </c>
      <c r="H22" s="763"/>
      <c r="I22" s="769"/>
      <c r="J22" s="764">
        <f t="shared" si="0"/>
        <v>0</v>
      </c>
      <c r="K22" s="764">
        <f t="shared" si="1"/>
        <v>2</v>
      </c>
    </row>
    <row r="23" spans="2:11">
      <c r="B23" s="761">
        <f t="shared" si="3"/>
        <v>19</v>
      </c>
      <c r="C23" s="771" t="s">
        <v>785</v>
      </c>
      <c r="D23" s="768">
        <v>0</v>
      </c>
      <c r="E23" s="769">
        <v>3</v>
      </c>
      <c r="F23" s="749">
        <v>0</v>
      </c>
      <c r="G23" s="769">
        <v>1</v>
      </c>
      <c r="H23" s="763"/>
      <c r="I23" s="769"/>
      <c r="J23" s="764">
        <f t="shared" si="0"/>
        <v>0</v>
      </c>
      <c r="K23" s="764">
        <f t="shared" si="1"/>
        <v>4</v>
      </c>
    </row>
    <row r="24" spans="2:11">
      <c r="B24" s="761">
        <f t="shared" si="3"/>
        <v>20</v>
      </c>
      <c r="C24" s="766" t="s">
        <v>982</v>
      </c>
      <c r="D24" s="764">
        <v>2</v>
      </c>
      <c r="E24" s="769">
        <v>1</v>
      </c>
      <c r="F24" s="749">
        <v>1</v>
      </c>
      <c r="G24" s="769">
        <v>1</v>
      </c>
      <c r="H24" s="763">
        <v>0</v>
      </c>
      <c r="I24" s="769">
        <v>1</v>
      </c>
      <c r="J24" s="764">
        <f t="shared" si="0"/>
        <v>3</v>
      </c>
      <c r="K24" s="764">
        <f t="shared" si="1"/>
        <v>3</v>
      </c>
    </row>
    <row r="25" spans="2:11">
      <c r="B25" s="761">
        <f t="shared" si="3"/>
        <v>21</v>
      </c>
      <c r="C25" s="771" t="s">
        <v>737</v>
      </c>
      <c r="D25" s="768">
        <v>3</v>
      </c>
      <c r="E25" s="769">
        <v>0</v>
      </c>
      <c r="F25" s="749">
        <v>1</v>
      </c>
      <c r="G25" s="769">
        <v>0</v>
      </c>
      <c r="H25" s="763">
        <v>1</v>
      </c>
      <c r="I25" s="769">
        <v>0</v>
      </c>
      <c r="J25" s="764">
        <f t="shared" si="0"/>
        <v>5</v>
      </c>
      <c r="K25" s="764">
        <f t="shared" si="1"/>
        <v>0</v>
      </c>
    </row>
    <row r="26" spans="2:11">
      <c r="B26" s="770">
        <f t="shared" si="3"/>
        <v>22</v>
      </c>
      <c r="C26" s="771" t="s">
        <v>738</v>
      </c>
      <c r="D26" s="768">
        <v>0</v>
      </c>
      <c r="E26" s="769">
        <v>1</v>
      </c>
      <c r="F26" s="774">
        <v>0</v>
      </c>
      <c r="G26" s="769">
        <v>0</v>
      </c>
      <c r="H26" s="763"/>
      <c r="I26" s="769"/>
      <c r="J26" s="764">
        <f t="shared" si="0"/>
        <v>0</v>
      </c>
      <c r="K26" s="764">
        <f t="shared" si="1"/>
        <v>1</v>
      </c>
    </row>
    <row r="27" spans="2:11">
      <c r="B27" s="761">
        <f t="shared" si="3"/>
        <v>23</v>
      </c>
      <c r="C27" s="771" t="s">
        <v>739</v>
      </c>
      <c r="D27" s="768">
        <v>0</v>
      </c>
      <c r="E27" s="769">
        <v>2</v>
      </c>
      <c r="F27" s="749">
        <v>0</v>
      </c>
      <c r="G27" s="769">
        <v>1</v>
      </c>
      <c r="H27" s="763">
        <v>0</v>
      </c>
      <c r="I27" s="769">
        <v>1</v>
      </c>
      <c r="J27" s="764">
        <f t="shared" si="0"/>
        <v>0</v>
      </c>
      <c r="K27" s="764">
        <f t="shared" si="1"/>
        <v>4</v>
      </c>
    </row>
    <row r="28" spans="2:11">
      <c r="B28" s="769">
        <f t="shared" si="3"/>
        <v>24</v>
      </c>
      <c r="C28" s="677" t="s">
        <v>740</v>
      </c>
      <c r="D28" s="763">
        <v>1</v>
      </c>
      <c r="E28" s="760">
        <v>0</v>
      </c>
      <c r="F28" s="769">
        <v>0</v>
      </c>
      <c r="G28" s="763">
        <v>0</v>
      </c>
      <c r="H28" s="771"/>
      <c r="I28" s="769"/>
      <c r="J28" s="764">
        <f t="shared" si="0"/>
        <v>1</v>
      </c>
      <c r="K28" s="764">
        <f t="shared" si="1"/>
        <v>0</v>
      </c>
    </row>
    <row r="29" spans="2:11" ht="17.25" customHeight="1">
      <c r="B29" s="770">
        <f t="shared" ref="B29:B35" si="4">B28+1</f>
        <v>25</v>
      </c>
      <c r="C29" s="771" t="s">
        <v>885</v>
      </c>
      <c r="D29" s="768">
        <v>3</v>
      </c>
      <c r="E29" s="769">
        <v>0</v>
      </c>
      <c r="F29" s="749">
        <v>1</v>
      </c>
      <c r="G29" s="769">
        <v>0</v>
      </c>
      <c r="H29" s="763">
        <v>1</v>
      </c>
      <c r="I29" s="769">
        <v>0</v>
      </c>
      <c r="J29" s="764">
        <f t="shared" si="0"/>
        <v>5</v>
      </c>
      <c r="K29" s="764">
        <f t="shared" si="1"/>
        <v>0</v>
      </c>
    </row>
    <row r="30" spans="2:11">
      <c r="B30" s="769">
        <f t="shared" si="4"/>
        <v>26</v>
      </c>
      <c r="C30" s="677" t="s">
        <v>741</v>
      </c>
      <c r="D30" s="763">
        <v>1</v>
      </c>
      <c r="E30" s="760">
        <v>0</v>
      </c>
      <c r="F30" s="749">
        <v>1</v>
      </c>
      <c r="G30" s="769">
        <v>0</v>
      </c>
      <c r="H30" s="763"/>
      <c r="I30" s="769"/>
      <c r="J30" s="764">
        <f t="shared" si="0"/>
        <v>2</v>
      </c>
      <c r="K30" s="764">
        <f t="shared" si="1"/>
        <v>0</v>
      </c>
    </row>
    <row r="31" spans="2:11">
      <c r="B31" s="770">
        <f t="shared" si="4"/>
        <v>27</v>
      </c>
      <c r="C31" s="771" t="s">
        <v>742</v>
      </c>
      <c r="D31" s="768">
        <v>0</v>
      </c>
      <c r="E31" s="769">
        <v>1</v>
      </c>
      <c r="F31" s="749">
        <v>0</v>
      </c>
      <c r="G31" s="769">
        <v>1</v>
      </c>
      <c r="H31" s="763"/>
      <c r="I31" s="769"/>
      <c r="J31" s="764">
        <f t="shared" si="0"/>
        <v>0</v>
      </c>
      <c r="K31" s="764">
        <f t="shared" si="1"/>
        <v>2</v>
      </c>
    </row>
    <row r="32" spans="2:11">
      <c r="B32" s="770">
        <f t="shared" si="4"/>
        <v>28</v>
      </c>
      <c r="C32" s="771" t="s">
        <v>1671</v>
      </c>
      <c r="D32" s="768">
        <v>0</v>
      </c>
      <c r="E32" s="769">
        <v>1</v>
      </c>
      <c r="F32" s="749">
        <v>0</v>
      </c>
      <c r="G32" s="769">
        <v>1</v>
      </c>
      <c r="H32" s="763"/>
      <c r="I32" s="769"/>
      <c r="J32" s="764">
        <f t="shared" si="0"/>
        <v>0</v>
      </c>
      <c r="K32" s="764">
        <f t="shared" si="1"/>
        <v>2</v>
      </c>
    </row>
    <row r="33" spans="2:11">
      <c r="B33" s="770">
        <f t="shared" si="4"/>
        <v>29</v>
      </c>
      <c r="C33" s="771" t="s">
        <v>1672</v>
      </c>
      <c r="D33" s="768">
        <v>0</v>
      </c>
      <c r="E33" s="769">
        <v>2</v>
      </c>
      <c r="F33" s="749">
        <v>0</v>
      </c>
      <c r="G33" s="769">
        <v>1</v>
      </c>
      <c r="H33" s="763"/>
      <c r="I33" s="769"/>
      <c r="J33" s="764">
        <f t="shared" si="0"/>
        <v>0</v>
      </c>
      <c r="K33" s="764">
        <f t="shared" si="1"/>
        <v>3</v>
      </c>
    </row>
    <row r="34" spans="2:11">
      <c r="B34" s="770">
        <f t="shared" si="4"/>
        <v>30</v>
      </c>
      <c r="C34" s="771" t="s">
        <v>743</v>
      </c>
      <c r="D34" s="768">
        <v>1</v>
      </c>
      <c r="E34" s="769">
        <v>0</v>
      </c>
      <c r="F34" s="749">
        <v>1</v>
      </c>
      <c r="G34" s="769">
        <v>0</v>
      </c>
      <c r="H34" s="763"/>
      <c r="I34" s="769"/>
      <c r="J34" s="764">
        <f t="shared" si="0"/>
        <v>2</v>
      </c>
      <c r="K34" s="764">
        <f t="shared" si="1"/>
        <v>0</v>
      </c>
    </row>
    <row r="35" spans="2:11">
      <c r="B35" s="761">
        <f t="shared" si="4"/>
        <v>31</v>
      </c>
      <c r="C35" s="766" t="s">
        <v>744</v>
      </c>
      <c r="D35" s="764">
        <v>0</v>
      </c>
      <c r="E35" s="769">
        <v>4</v>
      </c>
      <c r="F35" s="749">
        <v>0</v>
      </c>
      <c r="G35" s="769">
        <v>1</v>
      </c>
      <c r="H35" s="763"/>
      <c r="I35" s="769"/>
      <c r="J35" s="764">
        <f t="shared" si="0"/>
        <v>0</v>
      </c>
      <c r="K35" s="764">
        <f t="shared" si="1"/>
        <v>5</v>
      </c>
    </row>
    <row r="36" spans="2:11">
      <c r="B36" s="770">
        <f t="shared" ref="B36:B53" si="5">B35+1</f>
        <v>32</v>
      </c>
      <c r="C36" s="771" t="s">
        <v>1673</v>
      </c>
      <c r="D36" s="768">
        <v>0</v>
      </c>
      <c r="E36" s="769">
        <v>2</v>
      </c>
      <c r="F36" s="749">
        <v>0</v>
      </c>
      <c r="G36" s="769">
        <v>1</v>
      </c>
      <c r="H36" s="763"/>
      <c r="I36" s="769"/>
      <c r="J36" s="764">
        <f t="shared" si="0"/>
        <v>0</v>
      </c>
      <c r="K36" s="764">
        <f t="shared" si="1"/>
        <v>3</v>
      </c>
    </row>
    <row r="37" spans="2:11">
      <c r="B37" s="769">
        <f t="shared" si="5"/>
        <v>33</v>
      </c>
      <c r="C37" s="677" t="s">
        <v>745</v>
      </c>
      <c r="D37" s="763">
        <v>0</v>
      </c>
      <c r="E37" s="760">
        <v>0</v>
      </c>
      <c r="F37" s="769">
        <v>0</v>
      </c>
      <c r="G37" s="763">
        <v>0</v>
      </c>
      <c r="H37" s="771"/>
      <c r="I37" s="769"/>
      <c r="J37" s="764">
        <f t="shared" si="0"/>
        <v>0</v>
      </c>
      <c r="K37" s="764">
        <f t="shared" si="1"/>
        <v>0</v>
      </c>
    </row>
    <row r="38" spans="2:11">
      <c r="B38" s="761">
        <f t="shared" si="5"/>
        <v>34</v>
      </c>
      <c r="C38" s="771" t="s">
        <v>746</v>
      </c>
      <c r="D38" s="768">
        <v>3</v>
      </c>
      <c r="E38" s="769">
        <v>0</v>
      </c>
      <c r="F38" s="749">
        <v>1</v>
      </c>
      <c r="G38" s="769">
        <v>0</v>
      </c>
      <c r="H38" s="763">
        <v>1</v>
      </c>
      <c r="I38" s="769">
        <v>0</v>
      </c>
      <c r="J38" s="764">
        <f t="shared" si="0"/>
        <v>5</v>
      </c>
      <c r="K38" s="764">
        <f t="shared" si="1"/>
        <v>0</v>
      </c>
    </row>
    <row r="39" spans="2:11">
      <c r="B39" s="761">
        <f t="shared" si="5"/>
        <v>35</v>
      </c>
      <c r="C39" s="766" t="s">
        <v>787</v>
      </c>
      <c r="D39" s="764">
        <v>3</v>
      </c>
      <c r="E39" s="769">
        <v>0</v>
      </c>
      <c r="F39" s="749">
        <v>2</v>
      </c>
      <c r="G39" s="769">
        <v>1</v>
      </c>
      <c r="H39" s="763"/>
      <c r="I39" s="769"/>
      <c r="J39" s="764">
        <f t="shared" si="0"/>
        <v>5</v>
      </c>
      <c r="K39" s="764">
        <f t="shared" si="1"/>
        <v>1</v>
      </c>
    </row>
    <row r="40" spans="2:11">
      <c r="B40" s="761">
        <f t="shared" si="5"/>
        <v>36</v>
      </c>
      <c r="C40" s="766" t="s">
        <v>861</v>
      </c>
      <c r="D40" s="764">
        <v>0</v>
      </c>
      <c r="E40" s="769">
        <v>4</v>
      </c>
      <c r="F40" s="749">
        <v>4</v>
      </c>
      <c r="G40" s="769">
        <v>0</v>
      </c>
      <c r="H40" s="763">
        <v>1</v>
      </c>
      <c r="I40" s="769">
        <v>0</v>
      </c>
      <c r="J40" s="764">
        <f t="shared" si="0"/>
        <v>5</v>
      </c>
      <c r="K40" s="764">
        <f t="shared" si="1"/>
        <v>4</v>
      </c>
    </row>
    <row r="41" spans="2:11">
      <c r="B41" s="761">
        <f t="shared" si="5"/>
        <v>37</v>
      </c>
      <c r="C41" s="766" t="s">
        <v>747</v>
      </c>
      <c r="D41" s="764">
        <v>0</v>
      </c>
      <c r="E41" s="769">
        <v>5</v>
      </c>
      <c r="F41" s="749">
        <v>1</v>
      </c>
      <c r="G41" s="769">
        <v>1</v>
      </c>
      <c r="H41" s="763"/>
      <c r="I41" s="769"/>
      <c r="J41" s="764">
        <f t="shared" si="0"/>
        <v>1</v>
      </c>
      <c r="K41" s="764">
        <f t="shared" si="1"/>
        <v>6</v>
      </c>
    </row>
    <row r="42" spans="2:11">
      <c r="B42" s="763">
        <f t="shared" si="5"/>
        <v>38</v>
      </c>
      <c r="C42" s="772" t="s">
        <v>748</v>
      </c>
      <c r="D42" s="763">
        <v>0</v>
      </c>
      <c r="E42" s="760">
        <v>1</v>
      </c>
      <c r="F42" s="749">
        <v>0</v>
      </c>
      <c r="G42" s="769">
        <v>2</v>
      </c>
      <c r="H42" s="763"/>
      <c r="I42" s="769"/>
      <c r="J42" s="764">
        <f t="shared" si="0"/>
        <v>0</v>
      </c>
      <c r="K42" s="764">
        <f t="shared" si="1"/>
        <v>3</v>
      </c>
    </row>
    <row r="43" spans="2:11">
      <c r="B43" s="761">
        <f t="shared" si="5"/>
        <v>39</v>
      </c>
      <c r="C43" s="766" t="s">
        <v>749</v>
      </c>
      <c r="D43" s="764">
        <v>0</v>
      </c>
      <c r="E43" s="769">
        <v>5</v>
      </c>
      <c r="F43" s="749">
        <v>1</v>
      </c>
      <c r="G43" s="769">
        <v>0</v>
      </c>
      <c r="H43" s="763">
        <v>1</v>
      </c>
      <c r="I43" s="769">
        <v>0</v>
      </c>
      <c r="J43" s="764">
        <f t="shared" si="0"/>
        <v>2</v>
      </c>
      <c r="K43" s="764">
        <f t="shared" si="1"/>
        <v>5</v>
      </c>
    </row>
    <row r="44" spans="2:11">
      <c r="B44" s="761">
        <f t="shared" si="5"/>
        <v>40</v>
      </c>
      <c r="C44" s="766" t="s">
        <v>862</v>
      </c>
      <c r="D44" s="764">
        <v>3</v>
      </c>
      <c r="E44" s="769">
        <v>1</v>
      </c>
      <c r="F44" s="749">
        <v>1</v>
      </c>
      <c r="G44" s="769">
        <v>0</v>
      </c>
      <c r="H44" s="763"/>
      <c r="I44" s="769"/>
      <c r="J44" s="764">
        <f t="shared" si="0"/>
        <v>4</v>
      </c>
      <c r="K44" s="764">
        <f t="shared" si="1"/>
        <v>1</v>
      </c>
    </row>
    <row r="45" spans="2:11">
      <c r="B45" s="761">
        <f t="shared" si="5"/>
        <v>41</v>
      </c>
      <c r="C45" s="771" t="s">
        <v>1674</v>
      </c>
      <c r="D45" s="768">
        <v>1</v>
      </c>
      <c r="E45" s="769">
        <v>2</v>
      </c>
      <c r="F45" s="749">
        <v>1</v>
      </c>
      <c r="G45" s="769">
        <v>0</v>
      </c>
      <c r="H45" s="763">
        <v>2</v>
      </c>
      <c r="I45" s="769">
        <v>0</v>
      </c>
      <c r="J45" s="764">
        <f t="shared" si="0"/>
        <v>4</v>
      </c>
      <c r="K45" s="764">
        <f t="shared" si="1"/>
        <v>2</v>
      </c>
    </row>
    <row r="46" spans="2:11">
      <c r="B46" s="761">
        <f t="shared" si="5"/>
        <v>42</v>
      </c>
      <c r="C46" s="771" t="s">
        <v>750</v>
      </c>
      <c r="D46" s="768">
        <v>0</v>
      </c>
      <c r="E46" s="769">
        <v>1</v>
      </c>
      <c r="F46" s="749">
        <v>0</v>
      </c>
      <c r="G46" s="769">
        <v>1</v>
      </c>
      <c r="H46" s="763">
        <v>1</v>
      </c>
      <c r="I46" s="769">
        <v>0</v>
      </c>
      <c r="J46" s="764">
        <f t="shared" si="0"/>
        <v>1</v>
      </c>
      <c r="K46" s="764">
        <f t="shared" si="1"/>
        <v>2</v>
      </c>
    </row>
    <row r="47" spans="2:11">
      <c r="B47" s="761">
        <f t="shared" si="5"/>
        <v>43</v>
      </c>
      <c r="C47" s="766" t="s">
        <v>1675</v>
      </c>
      <c r="D47" s="764">
        <v>1</v>
      </c>
      <c r="E47" s="769">
        <v>0</v>
      </c>
      <c r="F47" s="749">
        <v>1</v>
      </c>
      <c r="G47" s="769">
        <v>1</v>
      </c>
      <c r="H47" s="763"/>
      <c r="I47" s="769"/>
      <c r="J47" s="764">
        <f t="shared" si="0"/>
        <v>2</v>
      </c>
      <c r="K47" s="764">
        <f t="shared" si="1"/>
        <v>1</v>
      </c>
    </row>
    <row r="48" spans="2:11" ht="15" customHeight="1">
      <c r="B48" s="761">
        <f t="shared" si="5"/>
        <v>44</v>
      </c>
      <c r="C48" s="766" t="s">
        <v>788</v>
      </c>
      <c r="D48" s="764">
        <v>4</v>
      </c>
      <c r="E48" s="769">
        <v>0</v>
      </c>
      <c r="F48" s="749">
        <v>1</v>
      </c>
      <c r="G48" s="769">
        <v>0</v>
      </c>
      <c r="H48" s="763"/>
      <c r="I48" s="769"/>
      <c r="J48" s="764">
        <f t="shared" si="0"/>
        <v>5</v>
      </c>
      <c r="K48" s="764">
        <f t="shared" si="1"/>
        <v>0</v>
      </c>
    </row>
    <row r="49" spans="2:11">
      <c r="B49" s="769">
        <f t="shared" si="5"/>
        <v>45</v>
      </c>
      <c r="C49" s="677" t="s">
        <v>1676</v>
      </c>
      <c r="D49" s="763">
        <v>0</v>
      </c>
      <c r="E49" s="760">
        <v>1</v>
      </c>
      <c r="F49" s="769">
        <v>0</v>
      </c>
      <c r="G49" s="769">
        <v>0</v>
      </c>
      <c r="H49" s="763"/>
      <c r="I49" s="769"/>
      <c r="J49" s="764">
        <f t="shared" si="0"/>
        <v>0</v>
      </c>
      <c r="K49" s="764">
        <f t="shared" si="1"/>
        <v>1</v>
      </c>
    </row>
    <row r="50" spans="2:11">
      <c r="B50" s="761">
        <f t="shared" si="5"/>
        <v>46</v>
      </c>
      <c r="C50" s="766" t="s">
        <v>755</v>
      </c>
      <c r="D50" s="764">
        <v>3</v>
      </c>
      <c r="E50" s="769">
        <v>1</v>
      </c>
      <c r="F50" s="749">
        <v>2</v>
      </c>
      <c r="G50" s="769">
        <v>0</v>
      </c>
      <c r="H50" s="763">
        <v>1</v>
      </c>
      <c r="I50" s="769">
        <v>0</v>
      </c>
      <c r="J50" s="764">
        <f t="shared" si="0"/>
        <v>6</v>
      </c>
      <c r="K50" s="764">
        <f t="shared" si="1"/>
        <v>1</v>
      </c>
    </row>
    <row r="51" spans="2:11">
      <c r="B51" s="761">
        <f t="shared" si="5"/>
        <v>47</v>
      </c>
      <c r="C51" s="771" t="s">
        <v>849</v>
      </c>
      <c r="D51" s="768">
        <v>2</v>
      </c>
      <c r="E51" s="769">
        <v>0</v>
      </c>
      <c r="F51" s="749">
        <v>1</v>
      </c>
      <c r="G51" s="769">
        <v>0</v>
      </c>
      <c r="H51" s="763">
        <v>1</v>
      </c>
      <c r="I51" s="769">
        <v>0</v>
      </c>
      <c r="J51" s="764">
        <f t="shared" si="0"/>
        <v>4</v>
      </c>
      <c r="K51" s="764">
        <f t="shared" si="1"/>
        <v>0</v>
      </c>
    </row>
    <row r="52" spans="2:11">
      <c r="B52" s="761">
        <f t="shared" si="5"/>
        <v>48</v>
      </c>
      <c r="C52" s="766" t="s">
        <v>789</v>
      </c>
      <c r="D52" s="764">
        <v>0</v>
      </c>
      <c r="E52" s="769">
        <v>2</v>
      </c>
      <c r="F52" s="749">
        <v>0</v>
      </c>
      <c r="G52" s="769">
        <v>2</v>
      </c>
      <c r="H52" s="763"/>
      <c r="I52" s="769"/>
      <c r="J52" s="764">
        <f t="shared" si="0"/>
        <v>0</v>
      </c>
      <c r="K52" s="764">
        <f t="shared" si="1"/>
        <v>4</v>
      </c>
    </row>
    <row r="53" spans="2:11">
      <c r="B53" s="770">
        <f t="shared" si="5"/>
        <v>49</v>
      </c>
      <c r="C53" s="771" t="s">
        <v>786</v>
      </c>
      <c r="D53" s="768">
        <v>0</v>
      </c>
      <c r="E53" s="769">
        <v>1</v>
      </c>
      <c r="F53" s="749">
        <v>0</v>
      </c>
      <c r="G53" s="769">
        <v>1</v>
      </c>
      <c r="H53" s="763"/>
      <c r="I53" s="769"/>
      <c r="J53" s="764">
        <f t="shared" si="0"/>
        <v>0</v>
      </c>
      <c r="K53" s="764">
        <f t="shared" si="1"/>
        <v>2</v>
      </c>
    </row>
    <row r="54" spans="2:11">
      <c r="B54" s="769">
        <f t="shared" ref="B54:B60" si="6">B53+1</f>
        <v>50</v>
      </c>
      <c r="C54" s="677" t="s">
        <v>754</v>
      </c>
      <c r="D54" s="763">
        <v>0</v>
      </c>
      <c r="E54" s="760">
        <v>1</v>
      </c>
      <c r="F54" s="769">
        <v>0</v>
      </c>
      <c r="G54" s="763">
        <v>0</v>
      </c>
      <c r="H54" s="771"/>
      <c r="I54" s="769"/>
      <c r="J54" s="764">
        <f t="shared" si="0"/>
        <v>0</v>
      </c>
      <c r="K54" s="764">
        <f t="shared" si="1"/>
        <v>1</v>
      </c>
    </row>
    <row r="55" spans="2:11">
      <c r="B55" s="770">
        <f t="shared" si="6"/>
        <v>51</v>
      </c>
      <c r="C55" s="771" t="s">
        <v>753</v>
      </c>
      <c r="D55" s="768">
        <v>0</v>
      </c>
      <c r="E55" s="769">
        <v>2</v>
      </c>
      <c r="F55" s="749">
        <v>0</v>
      </c>
      <c r="G55" s="769">
        <v>1</v>
      </c>
      <c r="H55" s="763"/>
      <c r="I55" s="769"/>
      <c r="J55" s="764">
        <f t="shared" si="0"/>
        <v>0</v>
      </c>
      <c r="K55" s="764">
        <f t="shared" si="1"/>
        <v>3</v>
      </c>
    </row>
    <row r="56" spans="2:11">
      <c r="B56" s="770">
        <f t="shared" si="6"/>
        <v>52</v>
      </c>
      <c r="C56" s="771" t="s">
        <v>752</v>
      </c>
      <c r="D56" s="768">
        <v>0</v>
      </c>
      <c r="E56" s="769">
        <v>1</v>
      </c>
      <c r="F56" s="749">
        <v>0</v>
      </c>
      <c r="G56" s="769">
        <v>0</v>
      </c>
      <c r="H56" s="763"/>
      <c r="I56" s="769"/>
      <c r="J56" s="764">
        <f t="shared" si="0"/>
        <v>0</v>
      </c>
      <c r="K56" s="764">
        <f t="shared" si="1"/>
        <v>1</v>
      </c>
    </row>
    <row r="57" spans="2:11">
      <c r="B57" s="770">
        <f t="shared" si="6"/>
        <v>53</v>
      </c>
      <c r="C57" s="771" t="s">
        <v>1677</v>
      </c>
      <c r="D57" s="768">
        <v>1</v>
      </c>
      <c r="E57" s="769">
        <v>0</v>
      </c>
      <c r="F57" s="749">
        <v>1</v>
      </c>
      <c r="G57" s="769">
        <v>0</v>
      </c>
      <c r="H57" s="763">
        <v>1</v>
      </c>
      <c r="I57" s="769">
        <v>0</v>
      </c>
      <c r="J57" s="764">
        <f t="shared" si="0"/>
        <v>3</v>
      </c>
      <c r="K57" s="764">
        <f t="shared" si="1"/>
        <v>0</v>
      </c>
    </row>
    <row r="58" spans="2:11">
      <c r="B58" s="761">
        <f t="shared" si="6"/>
        <v>54</v>
      </c>
      <c r="C58" s="766" t="s">
        <v>1678</v>
      </c>
      <c r="D58" s="764">
        <v>0</v>
      </c>
      <c r="E58" s="769">
        <v>2</v>
      </c>
      <c r="F58" s="749">
        <v>0</v>
      </c>
      <c r="G58" s="769">
        <v>1</v>
      </c>
      <c r="H58" s="763"/>
      <c r="I58" s="769"/>
      <c r="J58" s="764">
        <f t="shared" si="0"/>
        <v>0</v>
      </c>
      <c r="K58" s="764">
        <f t="shared" si="1"/>
        <v>3</v>
      </c>
    </row>
    <row r="59" spans="2:11">
      <c r="B59" s="770">
        <f>B58+1</f>
        <v>55</v>
      </c>
      <c r="C59" s="771" t="s">
        <v>1679</v>
      </c>
      <c r="D59" s="768">
        <v>0</v>
      </c>
      <c r="E59" s="769">
        <v>1</v>
      </c>
      <c r="F59" s="749">
        <v>0</v>
      </c>
      <c r="G59" s="769">
        <v>1</v>
      </c>
      <c r="H59" s="763"/>
      <c r="I59" s="769"/>
      <c r="J59" s="764">
        <f t="shared" si="0"/>
        <v>0</v>
      </c>
      <c r="K59" s="764">
        <f t="shared" si="1"/>
        <v>2</v>
      </c>
    </row>
    <row r="60" spans="2:11">
      <c r="B60" s="761">
        <f t="shared" si="6"/>
        <v>56</v>
      </c>
      <c r="C60" s="771" t="s">
        <v>850</v>
      </c>
      <c r="D60" s="768">
        <v>0</v>
      </c>
      <c r="E60" s="769">
        <v>2</v>
      </c>
      <c r="F60" s="749">
        <v>1</v>
      </c>
      <c r="G60" s="769">
        <v>0</v>
      </c>
      <c r="H60" s="763"/>
      <c r="I60" s="769"/>
      <c r="J60" s="764">
        <f t="shared" si="0"/>
        <v>1</v>
      </c>
      <c r="K60" s="764">
        <f t="shared" si="1"/>
        <v>2</v>
      </c>
    </row>
    <row r="61" spans="2:11">
      <c r="B61" s="770">
        <f>B60+1</f>
        <v>57</v>
      </c>
      <c r="C61" s="771" t="s">
        <v>751</v>
      </c>
      <c r="D61" s="768">
        <v>2</v>
      </c>
      <c r="E61" s="769">
        <v>0</v>
      </c>
      <c r="F61" s="749">
        <v>1</v>
      </c>
      <c r="G61" s="769">
        <v>0</v>
      </c>
      <c r="H61" s="769">
        <v>1</v>
      </c>
      <c r="I61" s="769">
        <v>0</v>
      </c>
      <c r="J61" s="769">
        <f t="shared" si="0"/>
        <v>4</v>
      </c>
      <c r="K61" s="764">
        <f t="shared" si="1"/>
        <v>0</v>
      </c>
    </row>
    <row r="62" spans="2:11">
      <c r="D62" s="334">
        <f>SUM(D5:D61)</f>
        <v>45</v>
      </c>
      <c r="E62" s="286">
        <f>SUM(E5:E61)</f>
        <v>71</v>
      </c>
      <c r="F62" s="334">
        <f t="shared" ref="F62:K62" si="7">SUM(F5:F61)</f>
        <v>30</v>
      </c>
      <c r="G62" s="286">
        <f t="shared" si="7"/>
        <v>27</v>
      </c>
      <c r="H62" s="334">
        <f t="shared" si="7"/>
        <v>21</v>
      </c>
      <c r="I62" s="286">
        <f t="shared" si="7"/>
        <v>3</v>
      </c>
      <c r="J62" s="334">
        <f t="shared" si="7"/>
        <v>96</v>
      </c>
      <c r="K62" s="286">
        <f t="shared" si="7"/>
        <v>101</v>
      </c>
    </row>
    <row r="63" spans="2:11" ht="14.25" customHeight="1"/>
  </sheetData>
  <autoFilter ref="A3:J63"/>
  <mergeCells count="7">
    <mergeCell ref="B2:I2"/>
    <mergeCell ref="F3:G3"/>
    <mergeCell ref="H3:I3"/>
    <mergeCell ref="J3:K3"/>
    <mergeCell ref="B3:B4"/>
    <mergeCell ref="C3:C4"/>
    <mergeCell ref="D3:E3"/>
  </mergeCells>
  <dataValidations count="2">
    <dataValidation type="list" allowBlank="1" showInputMessage="1" showErrorMessage="1" sqref="H5:H61 J5:K61">
      <formula1>форма</formula1>
    </dataValidation>
    <dataValidation type="list" allowBlank="1" showInputMessage="1" showErrorMessage="1" sqref="G5:G61">
      <formula1>вид</formula1>
    </dataValidation>
  </dataValidations>
  <pageMargins left="0" right="0" top="0" bottom="0" header="0.31496062992125984" footer="0.31496062992125984"/>
  <pageSetup paperSize="9" scale="5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1</vt:lpstr>
      <vt:lpstr>Изменения</vt:lpstr>
      <vt:lpstr>Схема по данным на 19.09 2025</vt:lpstr>
      <vt:lpstr>Изменения </vt:lpstr>
      <vt:lpstr>Изменения- </vt:lpstr>
      <vt:lpstr>Иные окна СВОД</vt:lpstr>
      <vt:lpstr>здание</vt:lpstr>
      <vt:lpstr>коммерция</vt:lpstr>
      <vt:lpstr>состояние</vt:lpstr>
      <vt:lpstr>Тип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Кривонос</dc:creator>
  <cp:lastModifiedBy>Абрамова Анна Алексеевна</cp:lastModifiedBy>
  <cp:lastPrinted>2023-08-11T08:18:42Z</cp:lastPrinted>
  <dcterms:created xsi:type="dcterms:W3CDTF">2017-03-17T14:25:16Z</dcterms:created>
  <dcterms:modified xsi:type="dcterms:W3CDTF">2025-12-09T09:13:18Z</dcterms:modified>
</cp:coreProperties>
</file>